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Z:\11_輪島中サーバー\2025(R7年度)校務共有\21　部活動\21-1　各部のフォルダ\陸上競技部2025\25　全能登新人\"/>
    </mc:Choice>
  </mc:AlternateContent>
  <xr:revisionPtr revIDLastSave="0" documentId="13_ncr:1_{95F1D774-AFAD-4EF8-AAC9-7FA5D83F527C}" xr6:coauthVersionLast="47" xr6:coauthVersionMax="47" xr10:uidLastSave="{00000000-0000-0000-0000-000000000000}"/>
  <bookViews>
    <workbookView xWindow="-108" yWindow="-108" windowWidth="23256" windowHeight="12456" tabRatio="834" xr2:uid="{00000000-000D-0000-FFFF-FFFF00000000}"/>
  </bookViews>
  <sheets>
    <sheet name="はじめに出場選手の入力" sheetId="1" r:id="rId1"/>
    <sheet name="男子" sheetId="2" r:id="rId2"/>
    <sheet name="女子" sheetId="3" r:id="rId3"/>
    <sheet name="男女リレー" sheetId="4" r:id="rId4"/>
    <sheet name="申込一覧表" sheetId="5" r:id="rId5"/>
  </sheets>
  <definedNames>
    <definedName name="_xlnm._FilterDatabase" localSheetId="0" hidden="1">はじめに出場選手の入力!$A$3:$O$44</definedName>
    <definedName name="_xlnm.Print_Area" localSheetId="0">はじめに出場選手の入力!$A$1:$U$46</definedName>
    <definedName name="_xlnm.Print_Area" localSheetId="2">女子!$A$1:$W$67</definedName>
    <definedName name="_xlnm.Print_Area" localSheetId="4">申込一覧表!$A$1:$M$60</definedName>
    <definedName name="_xlnm.Print_Area" localSheetId="1">男子!$A$1:$W$67</definedName>
    <definedName name="_xlnm.Print_Area" localSheetId="3">男女リレー!$A$5:$X$47</definedName>
    <definedName name="Z_960CDFFA_2720_416F_86BE_61EFB67F3268_.wvu.PrintArea" localSheetId="2" hidden="1">女子!$A$1:$W$67</definedName>
    <definedName name="Z_960CDFFA_2720_416F_86BE_61EFB67F3268_.wvu.PrintArea" localSheetId="4" hidden="1">申込一覧表!$A$4:$M$54</definedName>
    <definedName name="Z_960CDFFA_2720_416F_86BE_61EFB67F3268_.wvu.PrintArea" localSheetId="1" hidden="1">男子!$A$1:$W$67</definedName>
    <definedName name="Z_960CDFFA_2720_416F_86BE_61EFB67F3268_.wvu.PrintArea" localSheetId="3" hidden="1">男女リレー!$A$5:$X$47</definedName>
    <definedName name="その他の学校">はじめに出場選手の入力!$F$5</definedName>
  </definedNames>
  <calcPr calcId="191029"/>
  <customWorkbookViews>
    <customWorkbookView name="RO - 個人用ビュー" guid="{960CDFFA-2720-416F-86BE-61EFB67F3268}" mergeInterval="0" personalView="1" maximized="1" xWindow="1" yWindow="1" windowWidth="1362" windowHeight="537"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5" l="1"/>
  <c r="C22" i="5" l="1"/>
  <c r="C23" i="5"/>
  <c r="D8" i="5"/>
  <c r="L6" i="5"/>
  <c r="C59" i="5" l="1"/>
  <c r="E59" i="5"/>
  <c r="A59" i="5"/>
  <c r="C5" i="5"/>
  <c r="C51" i="4"/>
  <c r="C40" i="4"/>
  <c r="C18" i="4"/>
  <c r="C7" i="4"/>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K7" i="1"/>
  <c r="J22" i="5"/>
  <c r="B51" i="4"/>
  <c r="F51" i="4"/>
  <c r="G51" i="4"/>
  <c r="I51" i="4"/>
  <c r="J51" i="4"/>
  <c r="L51" i="4"/>
  <c r="M51" i="4"/>
  <c r="O51" i="4"/>
  <c r="P51" i="4"/>
  <c r="R51" i="4"/>
  <c r="S51" i="4"/>
  <c r="U51" i="4"/>
  <c r="V51" i="4"/>
  <c r="B52" i="4"/>
  <c r="C52" i="4"/>
  <c r="F52" i="4"/>
  <c r="G52" i="4"/>
  <c r="I52" i="4"/>
  <c r="J52" i="4"/>
  <c r="L52" i="4"/>
  <c r="M52" i="4"/>
  <c r="O52" i="4"/>
  <c r="P52" i="4"/>
  <c r="R52" i="4"/>
  <c r="S52" i="4"/>
  <c r="U52" i="4"/>
  <c r="V52" i="4"/>
  <c r="B53" i="4"/>
  <c r="C53" i="4"/>
  <c r="F53" i="4"/>
  <c r="G53" i="4"/>
  <c r="I53" i="4"/>
  <c r="J53" i="4"/>
  <c r="L53" i="4"/>
  <c r="M53" i="4"/>
  <c r="O53" i="4"/>
  <c r="P53" i="4"/>
  <c r="R53" i="4"/>
  <c r="S53" i="4"/>
  <c r="U53" i="4"/>
  <c r="V53" i="4"/>
  <c r="B54" i="4"/>
  <c r="C54" i="4"/>
  <c r="F54" i="4"/>
  <c r="G54" i="4"/>
  <c r="I54" i="4"/>
  <c r="J54" i="4"/>
  <c r="L54" i="4"/>
  <c r="M54" i="4"/>
  <c r="O54" i="4"/>
  <c r="P54" i="4"/>
  <c r="R54" i="4"/>
  <c r="S54" i="4"/>
  <c r="U54" i="4"/>
  <c r="V54" i="4"/>
  <c r="B55" i="4"/>
  <c r="C55" i="4"/>
  <c r="F55" i="4"/>
  <c r="G55" i="4"/>
  <c r="I55" i="4"/>
  <c r="J55" i="4"/>
  <c r="L55" i="4"/>
  <c r="M55" i="4"/>
  <c r="O55" i="4"/>
  <c r="P55" i="4"/>
  <c r="R55" i="4"/>
  <c r="S55" i="4"/>
  <c r="U55" i="4"/>
  <c r="V55" i="4"/>
  <c r="B56" i="4"/>
  <c r="C56" i="4"/>
  <c r="F56" i="4"/>
  <c r="G56" i="4"/>
  <c r="I56" i="4"/>
  <c r="J56" i="4"/>
  <c r="L56" i="4"/>
  <c r="M56" i="4"/>
  <c r="O56" i="4"/>
  <c r="P56" i="4"/>
  <c r="R56" i="4"/>
  <c r="S56" i="4"/>
  <c r="U56" i="4"/>
  <c r="V56" i="4"/>
  <c r="B57" i="4"/>
  <c r="C57" i="4"/>
  <c r="F57" i="4"/>
  <c r="G57" i="4"/>
  <c r="I57" i="4"/>
  <c r="J57" i="4"/>
  <c r="L57" i="4"/>
  <c r="M57" i="4"/>
  <c r="O57" i="4"/>
  <c r="P57" i="4"/>
  <c r="R57" i="4"/>
  <c r="S57" i="4"/>
  <c r="U57" i="4"/>
  <c r="V57" i="4"/>
  <c r="B58" i="4"/>
  <c r="C58" i="4"/>
  <c r="F58" i="4"/>
  <c r="G58" i="4"/>
  <c r="I58" i="4"/>
  <c r="J58" i="4"/>
  <c r="L58" i="4"/>
  <c r="M58" i="4"/>
  <c r="O58" i="4"/>
  <c r="P58" i="4"/>
  <c r="R58" i="4"/>
  <c r="S58" i="4"/>
  <c r="U58" i="4"/>
  <c r="V58" i="4"/>
  <c r="C47" i="4"/>
  <c r="C46" i="4"/>
  <c r="C45" i="4"/>
  <c r="C44" i="4"/>
  <c r="C43" i="4"/>
  <c r="C42" i="4"/>
  <c r="C41" i="4"/>
  <c r="C25" i="4"/>
  <c r="C24" i="4"/>
  <c r="C23" i="4"/>
  <c r="C22" i="4"/>
  <c r="C21" i="4"/>
  <c r="C20" i="4"/>
  <c r="C19" i="4"/>
  <c r="C14" i="4"/>
  <c r="C13" i="4"/>
  <c r="C11" i="4"/>
  <c r="C12" i="4"/>
  <c r="C10" i="4"/>
  <c r="C9" i="4"/>
  <c r="C8" i="4"/>
  <c r="V19" i="4"/>
  <c r="V20" i="4"/>
  <c r="V21" i="4"/>
  <c r="V22" i="4"/>
  <c r="V23" i="4"/>
  <c r="V24" i="4"/>
  <c r="V25" i="4"/>
  <c r="U19" i="4"/>
  <c r="U20" i="4"/>
  <c r="U21" i="4"/>
  <c r="U22" i="4"/>
  <c r="U23" i="4"/>
  <c r="U24" i="4"/>
  <c r="U25" i="4"/>
  <c r="V18" i="4"/>
  <c r="U18" i="4"/>
  <c r="F7" i="4"/>
  <c r="G7" i="4"/>
  <c r="I7" i="4"/>
  <c r="J7" i="4"/>
  <c r="L7" i="4"/>
  <c r="M7" i="4"/>
  <c r="O7" i="4"/>
  <c r="P7" i="4"/>
  <c r="R7" i="4"/>
  <c r="S7" i="4"/>
  <c r="U7" i="4"/>
  <c r="V7" i="4"/>
  <c r="F8" i="4"/>
  <c r="G8" i="4"/>
  <c r="I8" i="4"/>
  <c r="J8" i="4"/>
  <c r="L8" i="4"/>
  <c r="M8" i="4"/>
  <c r="O8" i="4"/>
  <c r="P8" i="4"/>
  <c r="R8" i="4"/>
  <c r="S8" i="4"/>
  <c r="U8" i="4"/>
  <c r="V8" i="4"/>
  <c r="F18" i="4"/>
  <c r="G18" i="4"/>
  <c r="I18" i="4"/>
  <c r="J18" i="4"/>
  <c r="L18" i="4"/>
  <c r="M18" i="4"/>
  <c r="O18" i="4"/>
  <c r="P18" i="4"/>
  <c r="R18" i="4"/>
  <c r="S18" i="4"/>
  <c r="F19" i="4"/>
  <c r="G19" i="4"/>
  <c r="I19" i="4"/>
  <c r="J19" i="4"/>
  <c r="L19" i="4"/>
  <c r="M19" i="4"/>
  <c r="O19" i="4"/>
  <c r="P19" i="4"/>
  <c r="R19" i="4"/>
  <c r="S19" i="4"/>
  <c r="F40" i="4"/>
  <c r="G40" i="4"/>
  <c r="I40" i="4"/>
  <c r="J40" i="4"/>
  <c r="L40" i="4"/>
  <c r="M40" i="4"/>
  <c r="O40" i="4"/>
  <c r="P40" i="4"/>
  <c r="R40" i="4"/>
  <c r="S40" i="4"/>
  <c r="U40" i="4"/>
  <c r="V40" i="4"/>
  <c r="F41" i="4"/>
  <c r="G41" i="4"/>
  <c r="I41" i="4"/>
  <c r="J41" i="4"/>
  <c r="L41" i="4"/>
  <c r="M41" i="4"/>
  <c r="O41" i="4"/>
  <c r="P41" i="4"/>
  <c r="R41" i="4"/>
  <c r="S41" i="4"/>
  <c r="U41" i="4"/>
  <c r="V41" i="4"/>
  <c r="C83" i="5"/>
  <c r="C84" i="5"/>
  <c r="C85" i="5"/>
  <c r="C94" i="5"/>
  <c r="C95" i="5"/>
  <c r="C96" i="5"/>
  <c r="C105" i="5"/>
  <c r="C106" i="5"/>
  <c r="C107" i="5"/>
  <c r="C108" i="5"/>
  <c r="C109" i="5"/>
  <c r="C110" i="5"/>
  <c r="C111" i="5"/>
  <c r="C112" i="5"/>
  <c r="C113" i="5"/>
  <c r="C114" i="5"/>
  <c r="C74" i="5"/>
  <c r="C73" i="5"/>
  <c r="AD41" i="4"/>
  <c r="AE41" i="4"/>
  <c r="AF41" i="4"/>
  <c r="AD42" i="4"/>
  <c r="AE42" i="4"/>
  <c r="AF42" i="4"/>
  <c r="AD43" i="4"/>
  <c r="AE43" i="4"/>
  <c r="AF43" i="4"/>
  <c r="AD44" i="4"/>
  <c r="AE44" i="4"/>
  <c r="AF44" i="4"/>
  <c r="AD45" i="4"/>
  <c r="AE45" i="4"/>
  <c r="AF45" i="4"/>
  <c r="AD46" i="4"/>
  <c r="AE46" i="4"/>
  <c r="AF46" i="4"/>
  <c r="AD47" i="4"/>
  <c r="AE47" i="4"/>
  <c r="AF47" i="4"/>
  <c r="AD48" i="4"/>
  <c r="AE48" i="4"/>
  <c r="AF48" i="4"/>
  <c r="AD49" i="4"/>
  <c r="AE49" i="4"/>
  <c r="AF49" i="4"/>
  <c r="AD50" i="4"/>
  <c r="AE50" i="4"/>
  <c r="AF50" i="4"/>
  <c r="AD51" i="4"/>
  <c r="AE51" i="4"/>
  <c r="AF51" i="4"/>
  <c r="AD52" i="4"/>
  <c r="AE52" i="4"/>
  <c r="AF52" i="4"/>
  <c r="AD53" i="4"/>
  <c r="AE53" i="4"/>
  <c r="AF53" i="4"/>
  <c r="AD54" i="4"/>
  <c r="AE54" i="4"/>
  <c r="AF54" i="4"/>
  <c r="AD55" i="4"/>
  <c r="AE55" i="4"/>
  <c r="AF55" i="4"/>
  <c r="AD56" i="4"/>
  <c r="AE56" i="4"/>
  <c r="AF56" i="4"/>
  <c r="AD57" i="4"/>
  <c r="AE57" i="4"/>
  <c r="AF57" i="4"/>
  <c r="AD58" i="4"/>
  <c r="AE58" i="4"/>
  <c r="AF58" i="4"/>
  <c r="AD59" i="4"/>
  <c r="AE59" i="4"/>
  <c r="AF59" i="4"/>
  <c r="AD60" i="4"/>
  <c r="AE60" i="4"/>
  <c r="AF60" i="4"/>
  <c r="AD61" i="4"/>
  <c r="AE61" i="4"/>
  <c r="AF61" i="4"/>
  <c r="AD62" i="4"/>
  <c r="AE62" i="4"/>
  <c r="AF62" i="4"/>
  <c r="AD63" i="4"/>
  <c r="AE63" i="4"/>
  <c r="AF63" i="4"/>
  <c r="AD64" i="4"/>
  <c r="AE64" i="4"/>
  <c r="AF64" i="4"/>
  <c r="AD65" i="4"/>
  <c r="AE65" i="4"/>
  <c r="AF65" i="4"/>
  <c r="AD66" i="4"/>
  <c r="AE66" i="4"/>
  <c r="AF66" i="4"/>
  <c r="AD67" i="4"/>
  <c r="AE67" i="4"/>
  <c r="AF67" i="4"/>
  <c r="AD68" i="4"/>
  <c r="AE68" i="4"/>
  <c r="AF68" i="4"/>
  <c r="AD69" i="4"/>
  <c r="AE69" i="4"/>
  <c r="AF69" i="4"/>
  <c r="AF40" i="4"/>
  <c r="AE40" i="4"/>
  <c r="AD40" i="4"/>
  <c r="AD8" i="4"/>
  <c r="AE8" i="4"/>
  <c r="AF8" i="4"/>
  <c r="AD9" i="4"/>
  <c r="AE9" i="4"/>
  <c r="AF9" i="4"/>
  <c r="AD10" i="4"/>
  <c r="AE10" i="4"/>
  <c r="AF10" i="4"/>
  <c r="AD11" i="4"/>
  <c r="AE11" i="4"/>
  <c r="AF11" i="4"/>
  <c r="AD12" i="4"/>
  <c r="AE12" i="4"/>
  <c r="AF12" i="4"/>
  <c r="AD13" i="4"/>
  <c r="AE13" i="4"/>
  <c r="AF13" i="4"/>
  <c r="AD14" i="4"/>
  <c r="AE14" i="4"/>
  <c r="AF14" i="4"/>
  <c r="AD15" i="4"/>
  <c r="AE15" i="4"/>
  <c r="AF15" i="4"/>
  <c r="AD16" i="4"/>
  <c r="AE16" i="4"/>
  <c r="AF16" i="4"/>
  <c r="AD17" i="4"/>
  <c r="AE17" i="4"/>
  <c r="AF17" i="4"/>
  <c r="AD18" i="4"/>
  <c r="AE18" i="4"/>
  <c r="AF18" i="4"/>
  <c r="AD19" i="4"/>
  <c r="AE19" i="4"/>
  <c r="AF19" i="4"/>
  <c r="AD20" i="4"/>
  <c r="AE20" i="4"/>
  <c r="AF20" i="4"/>
  <c r="AD21" i="4"/>
  <c r="AE21" i="4"/>
  <c r="AF21" i="4"/>
  <c r="AD22" i="4"/>
  <c r="AE22" i="4"/>
  <c r="AF22" i="4"/>
  <c r="AD23" i="4"/>
  <c r="AE23" i="4"/>
  <c r="AF23" i="4"/>
  <c r="AD24" i="4"/>
  <c r="AE24" i="4"/>
  <c r="AF24" i="4"/>
  <c r="AD25" i="4"/>
  <c r="AE25" i="4"/>
  <c r="AF25" i="4"/>
  <c r="AD26" i="4"/>
  <c r="AE26" i="4"/>
  <c r="AF26" i="4"/>
  <c r="AD27" i="4"/>
  <c r="AE27" i="4"/>
  <c r="AF27" i="4"/>
  <c r="AD28" i="4"/>
  <c r="AE28" i="4"/>
  <c r="AF28" i="4"/>
  <c r="AD29" i="4"/>
  <c r="AE29" i="4"/>
  <c r="AF29" i="4"/>
  <c r="AD30" i="4"/>
  <c r="AE30" i="4"/>
  <c r="AF30" i="4"/>
  <c r="AD31" i="4"/>
  <c r="AE31" i="4"/>
  <c r="AF31" i="4"/>
  <c r="AD32" i="4"/>
  <c r="AE32" i="4"/>
  <c r="AF32" i="4"/>
  <c r="AD33" i="4"/>
  <c r="AE33" i="4"/>
  <c r="AF33" i="4"/>
  <c r="AD34" i="4"/>
  <c r="AE34" i="4"/>
  <c r="AF34" i="4"/>
  <c r="AD35" i="4"/>
  <c r="AE35" i="4"/>
  <c r="AF35" i="4"/>
  <c r="AD36" i="4"/>
  <c r="AE36" i="4"/>
  <c r="AF36" i="4"/>
  <c r="AF7" i="4"/>
  <c r="AE7" i="4"/>
  <c r="AD7" i="4"/>
  <c r="I56" i="5" l="1"/>
  <c r="B56" i="5"/>
  <c r="I55" i="5"/>
  <c r="C87" i="5"/>
  <c r="C76" i="5"/>
  <c r="C86" i="5"/>
  <c r="B55" i="5"/>
  <c r="C75" i="5"/>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39" i="3"/>
  <c r="P38" i="3"/>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39" i="2"/>
  <c r="P38" i="2"/>
  <c r="L16" i="1" l="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15" i="1"/>
  <c r="D5" i="3"/>
  <c r="C5" i="3"/>
  <c r="U5" i="2"/>
  <c r="U6" i="2"/>
  <c r="F23" i="5" s="1"/>
  <c r="U7" i="2"/>
  <c r="F24" i="5" s="1"/>
  <c r="U8" i="2"/>
  <c r="F25" i="5" s="1"/>
  <c r="U9" i="2"/>
  <c r="F26" i="5" s="1"/>
  <c r="U10" i="2"/>
  <c r="F27" i="5" s="1"/>
  <c r="U11" i="2"/>
  <c r="F28" i="5" s="1"/>
  <c r="U12" i="2"/>
  <c r="F29" i="5" s="1"/>
  <c r="U13" i="2"/>
  <c r="F30" i="5" s="1"/>
  <c r="U14" i="2"/>
  <c r="F31" i="5" s="1"/>
  <c r="U15" i="2"/>
  <c r="F32" i="5" s="1"/>
  <c r="U16" i="2"/>
  <c r="F33" i="5" s="1"/>
  <c r="U17" i="2"/>
  <c r="F34" i="5" s="1"/>
  <c r="U18" i="2"/>
  <c r="F35" i="5" s="1"/>
  <c r="U19" i="2"/>
  <c r="F36" i="5" s="1"/>
  <c r="U20" i="2"/>
  <c r="F37" i="5" s="1"/>
  <c r="U21" i="2"/>
  <c r="F38" i="5" s="1"/>
  <c r="U22" i="2"/>
  <c r="F39" i="5" s="1"/>
  <c r="U23" i="2"/>
  <c r="F40" i="5" s="1"/>
  <c r="U24" i="2"/>
  <c r="F41" i="5" s="1"/>
  <c r="U25" i="2"/>
  <c r="F42" i="5" s="1"/>
  <c r="U26" i="2"/>
  <c r="F43" i="5" s="1"/>
  <c r="U27" i="2"/>
  <c r="F44" i="5" s="1"/>
  <c r="U28" i="2"/>
  <c r="F45" i="5" s="1"/>
  <c r="U29" i="2"/>
  <c r="F46" i="5" s="1"/>
  <c r="U30" i="2"/>
  <c r="F47" i="5" s="1"/>
  <c r="U31" i="2"/>
  <c r="F48" i="5" s="1"/>
  <c r="U32" i="2"/>
  <c r="F49" i="5" s="1"/>
  <c r="U33" i="2"/>
  <c r="F50" i="5" s="1"/>
  <c r="U34" i="2"/>
  <c r="F51" i="5" s="1"/>
  <c r="C17" i="2"/>
  <c r="D17" i="2"/>
  <c r="C18" i="2"/>
  <c r="D18" i="2"/>
  <c r="C19" i="2"/>
  <c r="D19" i="2"/>
  <c r="C20" i="2"/>
  <c r="D20" i="2"/>
  <c r="C21" i="2"/>
  <c r="D21" i="2"/>
  <c r="C22" i="2"/>
  <c r="D22" i="2"/>
  <c r="C5" i="2"/>
  <c r="D5" i="2"/>
  <c r="U6" i="3"/>
  <c r="M23" i="5" s="1"/>
  <c r="U7" i="3"/>
  <c r="M24" i="5" s="1"/>
  <c r="U8" i="3"/>
  <c r="M25" i="5" s="1"/>
  <c r="U9" i="3"/>
  <c r="M26" i="5" s="1"/>
  <c r="U10" i="3"/>
  <c r="M27" i="5" s="1"/>
  <c r="U11" i="3"/>
  <c r="M28" i="5" s="1"/>
  <c r="U12" i="3"/>
  <c r="M29" i="5" s="1"/>
  <c r="U13" i="3"/>
  <c r="M30" i="5" s="1"/>
  <c r="U14" i="3"/>
  <c r="M31" i="5" s="1"/>
  <c r="U15" i="3"/>
  <c r="M32" i="5" s="1"/>
  <c r="U16" i="3"/>
  <c r="M33" i="5" s="1"/>
  <c r="U17" i="3"/>
  <c r="M34" i="5" s="1"/>
  <c r="U18" i="3"/>
  <c r="M35" i="5" s="1"/>
  <c r="U19" i="3"/>
  <c r="M36" i="5" s="1"/>
  <c r="U20" i="3"/>
  <c r="M37" i="5" s="1"/>
  <c r="U21" i="3"/>
  <c r="M38" i="5" s="1"/>
  <c r="U22" i="3"/>
  <c r="M39" i="5" s="1"/>
  <c r="U23" i="3"/>
  <c r="M40" i="5" s="1"/>
  <c r="U24" i="3"/>
  <c r="M41" i="5" s="1"/>
  <c r="U25" i="3"/>
  <c r="M42" i="5" s="1"/>
  <c r="U26" i="3"/>
  <c r="M43" i="5" s="1"/>
  <c r="U27" i="3"/>
  <c r="M44" i="5" s="1"/>
  <c r="U28" i="3"/>
  <c r="M45" i="5" s="1"/>
  <c r="U29" i="3"/>
  <c r="M46" i="5" s="1"/>
  <c r="U30" i="3"/>
  <c r="M47" i="5" s="1"/>
  <c r="U31" i="3"/>
  <c r="M48" i="5" s="1"/>
  <c r="U32" i="3"/>
  <c r="M49" i="5" s="1"/>
  <c r="U33" i="3"/>
  <c r="M50" i="5" s="1"/>
  <c r="U34" i="3"/>
  <c r="M51" i="5" s="1"/>
  <c r="U5" i="3"/>
  <c r="E5" i="2" l="1"/>
  <c r="F5" i="2" s="1"/>
  <c r="B18" i="4" l="1"/>
  <c r="B19" i="4"/>
  <c r="B20" i="4"/>
  <c r="F20" i="4"/>
  <c r="G20" i="4"/>
  <c r="I20" i="4"/>
  <c r="J20" i="4"/>
  <c r="L20" i="4"/>
  <c r="M20" i="4"/>
  <c r="O20" i="4"/>
  <c r="P20" i="4"/>
  <c r="R20" i="4"/>
  <c r="S20" i="4"/>
  <c r="B21" i="4"/>
  <c r="F21" i="4"/>
  <c r="G21" i="4"/>
  <c r="I21" i="4"/>
  <c r="J21" i="4"/>
  <c r="L21" i="4"/>
  <c r="M21" i="4"/>
  <c r="O21" i="4"/>
  <c r="P21" i="4"/>
  <c r="R21" i="4"/>
  <c r="S21" i="4"/>
  <c r="B22" i="4"/>
  <c r="F22" i="4"/>
  <c r="G22" i="4"/>
  <c r="I22" i="4"/>
  <c r="J22" i="4"/>
  <c r="L22" i="4"/>
  <c r="M22" i="4"/>
  <c r="O22" i="4"/>
  <c r="P22" i="4"/>
  <c r="R22" i="4"/>
  <c r="S22" i="4"/>
  <c r="B23" i="4"/>
  <c r="F23" i="4"/>
  <c r="G23" i="4"/>
  <c r="I23" i="4"/>
  <c r="J23" i="4"/>
  <c r="L23" i="4"/>
  <c r="M23" i="4"/>
  <c r="O23" i="4"/>
  <c r="P23" i="4"/>
  <c r="R23" i="4"/>
  <c r="S23" i="4"/>
  <c r="B24" i="4"/>
  <c r="F24" i="4"/>
  <c r="G24" i="4"/>
  <c r="I24" i="4"/>
  <c r="J24" i="4"/>
  <c r="L24" i="4"/>
  <c r="M24" i="4"/>
  <c r="O24" i="4"/>
  <c r="P24" i="4"/>
  <c r="R24" i="4"/>
  <c r="S24" i="4"/>
  <c r="B25" i="4"/>
  <c r="F25" i="4"/>
  <c r="G25" i="4"/>
  <c r="I25" i="4"/>
  <c r="J25" i="4"/>
  <c r="L25" i="4"/>
  <c r="M25" i="4"/>
  <c r="O25" i="4"/>
  <c r="P25" i="4"/>
  <c r="R25" i="4"/>
  <c r="S25" i="4"/>
  <c r="B62" i="4" l="1"/>
  <c r="F62" i="4"/>
  <c r="G62" i="4"/>
  <c r="I62" i="4"/>
  <c r="J62" i="4"/>
  <c r="L62" i="4"/>
  <c r="M62" i="4"/>
  <c r="O62" i="4"/>
  <c r="P62" i="4"/>
  <c r="R62" i="4"/>
  <c r="S62" i="4"/>
  <c r="U62" i="4"/>
  <c r="V62" i="4"/>
  <c r="B63" i="4"/>
  <c r="F63" i="4"/>
  <c r="G63" i="4"/>
  <c r="I63" i="4"/>
  <c r="J63" i="4"/>
  <c r="L63" i="4"/>
  <c r="M63" i="4"/>
  <c r="O63" i="4"/>
  <c r="P63" i="4"/>
  <c r="R63" i="4"/>
  <c r="S63" i="4"/>
  <c r="U63" i="4"/>
  <c r="V63" i="4"/>
  <c r="B64" i="4"/>
  <c r="F64" i="4"/>
  <c r="G64" i="4"/>
  <c r="I64" i="4"/>
  <c r="J64" i="4"/>
  <c r="L64" i="4"/>
  <c r="M64" i="4"/>
  <c r="O64" i="4"/>
  <c r="P64" i="4"/>
  <c r="R64" i="4"/>
  <c r="S64" i="4"/>
  <c r="U64" i="4"/>
  <c r="V64" i="4"/>
  <c r="B65" i="4"/>
  <c r="F65" i="4"/>
  <c r="G65" i="4"/>
  <c r="I65" i="4"/>
  <c r="J65" i="4"/>
  <c r="L65" i="4"/>
  <c r="M65" i="4"/>
  <c r="O65" i="4"/>
  <c r="P65" i="4"/>
  <c r="R65" i="4"/>
  <c r="S65" i="4"/>
  <c r="U65" i="4"/>
  <c r="V65" i="4"/>
  <c r="B66" i="4"/>
  <c r="F66" i="4"/>
  <c r="G66" i="4"/>
  <c r="I66" i="4"/>
  <c r="J66" i="4"/>
  <c r="L66" i="4"/>
  <c r="M66" i="4"/>
  <c r="O66" i="4"/>
  <c r="P66" i="4"/>
  <c r="R66" i="4"/>
  <c r="S66" i="4"/>
  <c r="U66" i="4"/>
  <c r="V66" i="4"/>
  <c r="B67" i="4"/>
  <c r="F67" i="4"/>
  <c r="G67" i="4"/>
  <c r="I67" i="4"/>
  <c r="J67" i="4"/>
  <c r="L67" i="4"/>
  <c r="M67" i="4"/>
  <c r="O67" i="4"/>
  <c r="P67" i="4"/>
  <c r="R67" i="4"/>
  <c r="S67" i="4"/>
  <c r="U67" i="4"/>
  <c r="V67" i="4"/>
  <c r="B68" i="4"/>
  <c r="F68" i="4"/>
  <c r="G68" i="4"/>
  <c r="I68" i="4"/>
  <c r="J68" i="4"/>
  <c r="L68" i="4"/>
  <c r="M68" i="4"/>
  <c r="O68" i="4"/>
  <c r="P68" i="4"/>
  <c r="R68" i="4"/>
  <c r="S68" i="4"/>
  <c r="U68" i="4"/>
  <c r="V68" i="4"/>
  <c r="B69" i="4"/>
  <c r="F69" i="4"/>
  <c r="G69" i="4"/>
  <c r="I69" i="4"/>
  <c r="J69" i="4"/>
  <c r="L69" i="4"/>
  <c r="M69" i="4"/>
  <c r="O69" i="4"/>
  <c r="P69" i="4"/>
  <c r="R69" i="4"/>
  <c r="S69" i="4"/>
  <c r="U69" i="4"/>
  <c r="V69" i="4"/>
  <c r="Q5" i="1"/>
  <c r="C97" i="5" l="1"/>
  <c r="C100" i="5"/>
  <c r="C103" i="5"/>
  <c r="C98" i="5"/>
  <c r="C101" i="5"/>
  <c r="C104" i="5"/>
  <c r="C99" i="5"/>
  <c r="C102" i="5"/>
  <c r="B47" i="4"/>
  <c r="B46" i="4"/>
  <c r="B45" i="4"/>
  <c r="B44" i="4"/>
  <c r="B43" i="4"/>
  <c r="B42" i="4"/>
  <c r="B41" i="4"/>
  <c r="B40" i="4"/>
  <c r="B36" i="4"/>
  <c r="B35" i="4"/>
  <c r="B34" i="4"/>
  <c r="B33" i="4"/>
  <c r="B32" i="4"/>
  <c r="B31" i="4"/>
  <c r="B30" i="4"/>
  <c r="B29" i="4"/>
  <c r="B8" i="4"/>
  <c r="B9" i="4"/>
  <c r="B10" i="4"/>
  <c r="B11" i="4"/>
  <c r="B12" i="4"/>
  <c r="B13" i="4"/>
  <c r="B14" i="4"/>
  <c r="B7" i="4"/>
  <c r="AB40" i="4"/>
  <c r="AA40" i="4"/>
  <c r="Z40" i="4"/>
  <c r="AB7" i="4"/>
  <c r="AA7" i="4"/>
  <c r="Z7" i="4"/>
  <c r="F42" i="4"/>
  <c r="G42" i="4"/>
  <c r="I42" i="4"/>
  <c r="J42" i="4"/>
  <c r="L42" i="4"/>
  <c r="M42" i="4"/>
  <c r="O42" i="4"/>
  <c r="P42" i="4"/>
  <c r="R42" i="4"/>
  <c r="S42" i="4"/>
  <c r="U42" i="4"/>
  <c r="V42" i="4"/>
  <c r="F43" i="4"/>
  <c r="G43" i="4"/>
  <c r="I43" i="4"/>
  <c r="J43" i="4"/>
  <c r="L43" i="4"/>
  <c r="M43" i="4"/>
  <c r="O43" i="4"/>
  <c r="P43" i="4"/>
  <c r="R43" i="4"/>
  <c r="S43" i="4"/>
  <c r="U43" i="4"/>
  <c r="V43" i="4"/>
  <c r="F44" i="4"/>
  <c r="G44" i="4"/>
  <c r="I44" i="4"/>
  <c r="J44" i="4"/>
  <c r="L44" i="4"/>
  <c r="M44" i="4"/>
  <c r="O44" i="4"/>
  <c r="P44" i="4"/>
  <c r="R44" i="4"/>
  <c r="S44" i="4"/>
  <c r="U44" i="4"/>
  <c r="V44" i="4"/>
  <c r="F45" i="4"/>
  <c r="G45" i="4"/>
  <c r="I45" i="4"/>
  <c r="J45" i="4"/>
  <c r="L45" i="4"/>
  <c r="M45" i="4"/>
  <c r="O45" i="4"/>
  <c r="P45" i="4"/>
  <c r="R45" i="4"/>
  <c r="S45" i="4"/>
  <c r="U45" i="4"/>
  <c r="V45" i="4"/>
  <c r="F46" i="4"/>
  <c r="G46" i="4"/>
  <c r="I46" i="4"/>
  <c r="J46" i="4"/>
  <c r="L46" i="4"/>
  <c r="M46" i="4"/>
  <c r="O46" i="4"/>
  <c r="P46" i="4"/>
  <c r="R46" i="4"/>
  <c r="S46" i="4"/>
  <c r="U46" i="4"/>
  <c r="V46" i="4"/>
  <c r="F47" i="4"/>
  <c r="G47" i="4"/>
  <c r="I47" i="4"/>
  <c r="J47" i="4"/>
  <c r="L47" i="4"/>
  <c r="M47" i="4"/>
  <c r="O47" i="4"/>
  <c r="P47" i="4"/>
  <c r="R47" i="4"/>
  <c r="S47" i="4"/>
  <c r="U47" i="4"/>
  <c r="V47" i="4"/>
  <c r="S36" i="4"/>
  <c r="R36" i="4"/>
  <c r="P36" i="4"/>
  <c r="O36" i="4"/>
  <c r="M36" i="4"/>
  <c r="L36" i="4"/>
  <c r="J36" i="4"/>
  <c r="I36" i="4"/>
  <c r="G36" i="4"/>
  <c r="F36" i="4"/>
  <c r="S35" i="4"/>
  <c r="R35" i="4"/>
  <c r="P35" i="4"/>
  <c r="O35" i="4"/>
  <c r="M35" i="4"/>
  <c r="L35" i="4"/>
  <c r="J35" i="4"/>
  <c r="I35" i="4"/>
  <c r="G35" i="4"/>
  <c r="F35" i="4"/>
  <c r="S34" i="4"/>
  <c r="R34" i="4"/>
  <c r="P34" i="4"/>
  <c r="O34" i="4"/>
  <c r="M34" i="4"/>
  <c r="L34" i="4"/>
  <c r="J34" i="4"/>
  <c r="I34" i="4"/>
  <c r="G34" i="4"/>
  <c r="F34" i="4"/>
  <c r="S33" i="4"/>
  <c r="R33" i="4"/>
  <c r="P33" i="4"/>
  <c r="O33" i="4"/>
  <c r="M33" i="4"/>
  <c r="L33" i="4"/>
  <c r="J33" i="4"/>
  <c r="I33" i="4"/>
  <c r="G33" i="4"/>
  <c r="F33" i="4"/>
  <c r="S32" i="4"/>
  <c r="R32" i="4"/>
  <c r="P32" i="4"/>
  <c r="O32" i="4"/>
  <c r="M32" i="4"/>
  <c r="L32" i="4"/>
  <c r="J32" i="4"/>
  <c r="I32" i="4"/>
  <c r="G32" i="4"/>
  <c r="F32" i="4"/>
  <c r="S31" i="4"/>
  <c r="R31" i="4"/>
  <c r="P31" i="4"/>
  <c r="O31" i="4"/>
  <c r="M31" i="4"/>
  <c r="L31" i="4"/>
  <c r="J31" i="4"/>
  <c r="I31" i="4"/>
  <c r="G31" i="4"/>
  <c r="F31" i="4"/>
  <c r="S30" i="4"/>
  <c r="R30" i="4"/>
  <c r="P30" i="4"/>
  <c r="O30" i="4"/>
  <c r="M30" i="4"/>
  <c r="L30" i="4"/>
  <c r="J30" i="4"/>
  <c r="I30" i="4"/>
  <c r="G30" i="4"/>
  <c r="F30" i="4"/>
  <c r="S29" i="4"/>
  <c r="R29" i="4"/>
  <c r="P29" i="4"/>
  <c r="O29" i="4"/>
  <c r="M29" i="4"/>
  <c r="L29" i="4"/>
  <c r="J29" i="4"/>
  <c r="I29" i="4"/>
  <c r="G29" i="4"/>
  <c r="F29" i="4"/>
  <c r="V14" i="4"/>
  <c r="U14" i="4"/>
  <c r="S14" i="4"/>
  <c r="R14" i="4"/>
  <c r="P14" i="4"/>
  <c r="O14" i="4"/>
  <c r="M14" i="4"/>
  <c r="L14" i="4"/>
  <c r="J14" i="4"/>
  <c r="I14" i="4"/>
  <c r="G14" i="4"/>
  <c r="F14" i="4"/>
  <c r="V13" i="4"/>
  <c r="U13" i="4"/>
  <c r="S13" i="4"/>
  <c r="R13" i="4"/>
  <c r="P13" i="4"/>
  <c r="O13" i="4"/>
  <c r="M13" i="4"/>
  <c r="L13" i="4"/>
  <c r="J13" i="4"/>
  <c r="I13" i="4"/>
  <c r="G13" i="4"/>
  <c r="F13" i="4"/>
  <c r="V12" i="4"/>
  <c r="U12" i="4"/>
  <c r="S12" i="4"/>
  <c r="R12" i="4"/>
  <c r="P12" i="4"/>
  <c r="O12" i="4"/>
  <c r="M12" i="4"/>
  <c r="L12" i="4"/>
  <c r="J12" i="4"/>
  <c r="I12" i="4"/>
  <c r="G12" i="4"/>
  <c r="F12" i="4"/>
  <c r="V11" i="4"/>
  <c r="U11" i="4"/>
  <c r="S11" i="4"/>
  <c r="R11" i="4"/>
  <c r="P11" i="4"/>
  <c r="O11" i="4"/>
  <c r="M11" i="4"/>
  <c r="L11" i="4"/>
  <c r="J11" i="4"/>
  <c r="I11" i="4"/>
  <c r="G11" i="4"/>
  <c r="F11" i="4"/>
  <c r="V10" i="4"/>
  <c r="U10" i="4"/>
  <c r="S10" i="4"/>
  <c r="R10" i="4"/>
  <c r="P10" i="4"/>
  <c r="O10" i="4"/>
  <c r="M10" i="4"/>
  <c r="L10" i="4"/>
  <c r="J10" i="4"/>
  <c r="I10" i="4"/>
  <c r="G10" i="4"/>
  <c r="F10" i="4"/>
  <c r="V9" i="4"/>
  <c r="U9" i="4"/>
  <c r="S9" i="4"/>
  <c r="R9" i="4"/>
  <c r="P9" i="4"/>
  <c r="O9" i="4"/>
  <c r="M9" i="4"/>
  <c r="L9" i="4"/>
  <c r="J9" i="4"/>
  <c r="I9" i="4"/>
  <c r="G9" i="4"/>
  <c r="F9" i="4"/>
  <c r="C93" i="5" l="1"/>
  <c r="C80" i="5"/>
  <c r="C89" i="5"/>
  <c r="C91" i="5"/>
  <c r="C78" i="5"/>
  <c r="C88" i="5"/>
  <c r="C90" i="5"/>
  <c r="C92" i="5"/>
  <c r="C82" i="5"/>
  <c r="C81" i="5"/>
  <c r="C79" i="5"/>
  <c r="C77" i="5"/>
  <c r="Z44" i="4"/>
  <c r="Z11" i="4"/>
  <c r="D12" i="5" l="1"/>
  <c r="X1" i="1"/>
  <c r="D17" i="5" l="1"/>
  <c r="D14" i="5"/>
  <c r="K17" i="5"/>
  <c r="D38" i="2" l="1"/>
  <c r="H22" i="5" l="1"/>
  <c r="A22" i="5"/>
  <c r="C39" i="3"/>
  <c r="D39" i="3"/>
  <c r="C40" i="3"/>
  <c r="D40" i="3"/>
  <c r="C41" i="3"/>
  <c r="D41" i="3"/>
  <c r="C42" i="3"/>
  <c r="D42" i="3"/>
  <c r="C43" i="3"/>
  <c r="D43" i="3"/>
  <c r="C44" i="3"/>
  <c r="D44" i="3"/>
  <c r="C45" i="3"/>
  <c r="D45" i="3"/>
  <c r="C46" i="3"/>
  <c r="D46" i="3"/>
  <c r="C47" i="3"/>
  <c r="D47" i="3"/>
  <c r="C48" i="3"/>
  <c r="D48" i="3"/>
  <c r="C49" i="3"/>
  <c r="D49" i="3"/>
  <c r="C50" i="3"/>
  <c r="D50" i="3"/>
  <c r="C51" i="3"/>
  <c r="D51" i="3"/>
  <c r="C52" i="3"/>
  <c r="D52" i="3"/>
  <c r="C53" i="3"/>
  <c r="D53" i="3"/>
  <c r="C54" i="3"/>
  <c r="D54" i="3"/>
  <c r="C55" i="3"/>
  <c r="D55" i="3"/>
  <c r="C56" i="3"/>
  <c r="D56" i="3"/>
  <c r="C57" i="3"/>
  <c r="D57" i="3"/>
  <c r="C58" i="3"/>
  <c r="D58" i="3"/>
  <c r="C59" i="3"/>
  <c r="D59" i="3"/>
  <c r="C60" i="3"/>
  <c r="D60" i="3"/>
  <c r="C61" i="3"/>
  <c r="D61" i="3"/>
  <c r="C62" i="3"/>
  <c r="D62" i="3"/>
  <c r="C63" i="3"/>
  <c r="D63" i="3"/>
  <c r="C64" i="3"/>
  <c r="D64" i="3"/>
  <c r="C65" i="3"/>
  <c r="D65" i="3"/>
  <c r="C66" i="3"/>
  <c r="D66" i="3"/>
  <c r="C67" i="3"/>
  <c r="D67" i="3"/>
  <c r="C38" i="3"/>
  <c r="D38" i="3"/>
  <c r="I22" i="5"/>
  <c r="E17" i="2"/>
  <c r="F17" i="2" s="1"/>
  <c r="E18" i="2"/>
  <c r="F18" i="2" s="1"/>
  <c r="E19" i="2"/>
  <c r="F19" i="2" s="1"/>
  <c r="E20" i="2"/>
  <c r="F20" i="2" s="1"/>
  <c r="E21" i="2"/>
  <c r="F21" i="2" s="1"/>
  <c r="E22" i="2"/>
  <c r="F22" i="2" s="1"/>
  <c r="C39" i="2"/>
  <c r="D39" i="2"/>
  <c r="C40" i="2"/>
  <c r="D40" i="2"/>
  <c r="C41" i="2"/>
  <c r="D41" i="2"/>
  <c r="C42" i="2"/>
  <c r="D42" i="2"/>
  <c r="C43" i="2"/>
  <c r="D43" i="2"/>
  <c r="C44" i="2"/>
  <c r="D44" i="2"/>
  <c r="C45" i="2"/>
  <c r="D45" i="2"/>
  <c r="C46" i="2"/>
  <c r="D46" i="2"/>
  <c r="C47" i="2"/>
  <c r="D47" i="2"/>
  <c r="C48" i="2"/>
  <c r="D48" i="2"/>
  <c r="C49" i="2"/>
  <c r="D49" i="2"/>
  <c r="C50" i="2"/>
  <c r="D50" i="2"/>
  <c r="C51" i="2"/>
  <c r="D51" i="2"/>
  <c r="C52" i="2"/>
  <c r="D52" i="2"/>
  <c r="C53" i="2"/>
  <c r="D53" i="2"/>
  <c r="C54" i="2"/>
  <c r="D54" i="2"/>
  <c r="C55" i="2"/>
  <c r="D55" i="2"/>
  <c r="C56" i="2"/>
  <c r="D56" i="2"/>
  <c r="C57" i="2"/>
  <c r="D57" i="2"/>
  <c r="C58" i="2"/>
  <c r="D58" i="2"/>
  <c r="C59" i="2"/>
  <c r="D59" i="2"/>
  <c r="C60" i="2"/>
  <c r="D60" i="2"/>
  <c r="C61" i="2"/>
  <c r="D61" i="2"/>
  <c r="C62" i="2"/>
  <c r="D62" i="2"/>
  <c r="C63" i="2"/>
  <c r="D63" i="2"/>
  <c r="C64" i="2"/>
  <c r="D64" i="2"/>
  <c r="C65" i="2"/>
  <c r="D65" i="2"/>
  <c r="C66" i="2"/>
  <c r="D66" i="2"/>
  <c r="C67" i="2"/>
  <c r="D67" i="2"/>
  <c r="B22" i="5"/>
  <c r="C38" i="2"/>
  <c r="C6" i="2"/>
  <c r="D6" i="2"/>
  <c r="C7" i="2"/>
  <c r="D7" i="2"/>
  <c r="C8" i="2"/>
  <c r="D8" i="2"/>
  <c r="C9" i="2"/>
  <c r="D9" i="2"/>
  <c r="C10" i="2"/>
  <c r="D10" i="2"/>
  <c r="C11" i="2"/>
  <c r="D11" i="2"/>
  <c r="C12" i="2"/>
  <c r="D12" i="2"/>
  <c r="C13" i="2"/>
  <c r="D13" i="2"/>
  <c r="C14" i="2"/>
  <c r="D14" i="2"/>
  <c r="C15" i="2"/>
  <c r="D15" i="2"/>
  <c r="C16" i="2"/>
  <c r="D16" i="2"/>
  <c r="C23" i="2"/>
  <c r="D23" i="2"/>
  <c r="C24" i="2"/>
  <c r="D24" i="2"/>
  <c r="C25" i="2"/>
  <c r="D25" i="2"/>
  <c r="C26" i="2"/>
  <c r="D26" i="2"/>
  <c r="C27" i="2"/>
  <c r="D27" i="2"/>
  <c r="C28" i="2"/>
  <c r="D28" i="2"/>
  <c r="C29" i="2"/>
  <c r="D29" i="2"/>
  <c r="C30" i="2"/>
  <c r="D30" i="2"/>
  <c r="C31" i="2"/>
  <c r="D31" i="2"/>
  <c r="C32" i="2"/>
  <c r="D32" i="2"/>
  <c r="C33" i="2"/>
  <c r="D33" i="2"/>
  <c r="C34" i="2"/>
  <c r="D34" i="2"/>
  <c r="C26" i="3"/>
  <c r="H43" i="5" s="1"/>
  <c r="D26" i="3"/>
  <c r="I43" i="5" s="1"/>
  <c r="C27" i="3"/>
  <c r="H44" i="5" s="1"/>
  <c r="D27" i="3"/>
  <c r="I44" i="5" s="1"/>
  <c r="C28" i="3"/>
  <c r="H45" i="5" s="1"/>
  <c r="D28" i="3"/>
  <c r="I45" i="5" s="1"/>
  <c r="C29" i="3"/>
  <c r="H46" i="5" s="1"/>
  <c r="D29" i="3"/>
  <c r="I46" i="5" s="1"/>
  <c r="C30" i="3"/>
  <c r="H47" i="5" s="1"/>
  <c r="D30" i="3"/>
  <c r="I47" i="5" s="1"/>
  <c r="C31" i="3"/>
  <c r="H48" i="5" s="1"/>
  <c r="D31" i="3"/>
  <c r="I48" i="5" s="1"/>
  <c r="C32" i="3"/>
  <c r="H49" i="5" s="1"/>
  <c r="D32" i="3"/>
  <c r="I49" i="5" s="1"/>
  <c r="C33" i="3"/>
  <c r="H50" i="5" s="1"/>
  <c r="D33" i="3"/>
  <c r="I50" i="5" s="1"/>
  <c r="C34" i="3"/>
  <c r="H51" i="5" s="1"/>
  <c r="D34" i="3"/>
  <c r="I51" i="5" s="1"/>
  <c r="C6" i="3"/>
  <c r="D6" i="3"/>
  <c r="I23" i="5" s="1"/>
  <c r="C7" i="3"/>
  <c r="H24" i="5" s="1"/>
  <c r="D7" i="3"/>
  <c r="I24" i="5" s="1"/>
  <c r="C8" i="3"/>
  <c r="H25" i="5" s="1"/>
  <c r="D8" i="3"/>
  <c r="I25" i="5" s="1"/>
  <c r="C9" i="3"/>
  <c r="H26" i="5" s="1"/>
  <c r="D9" i="3"/>
  <c r="I26" i="5" s="1"/>
  <c r="C10" i="3"/>
  <c r="H27" i="5" s="1"/>
  <c r="D10" i="3"/>
  <c r="I27" i="5" s="1"/>
  <c r="C11" i="3"/>
  <c r="H28" i="5" s="1"/>
  <c r="D11" i="3"/>
  <c r="I28" i="5" s="1"/>
  <c r="C12" i="3"/>
  <c r="H29" i="5" s="1"/>
  <c r="D12" i="3"/>
  <c r="I29" i="5" s="1"/>
  <c r="C13" i="3"/>
  <c r="H30" i="5" s="1"/>
  <c r="D13" i="3"/>
  <c r="I30" i="5" s="1"/>
  <c r="C14" i="3"/>
  <c r="H31" i="5" s="1"/>
  <c r="D14" i="3"/>
  <c r="I31" i="5" s="1"/>
  <c r="C15" i="3"/>
  <c r="H32" i="5" s="1"/>
  <c r="D15" i="3"/>
  <c r="I32" i="5" s="1"/>
  <c r="C16" i="3"/>
  <c r="H33" i="5" s="1"/>
  <c r="D16" i="3"/>
  <c r="I33" i="5" s="1"/>
  <c r="C17" i="3"/>
  <c r="H34" i="5" s="1"/>
  <c r="D17" i="3"/>
  <c r="I34" i="5" s="1"/>
  <c r="C18" i="3"/>
  <c r="H35" i="5" s="1"/>
  <c r="D18" i="3"/>
  <c r="I35" i="5" s="1"/>
  <c r="C19" i="3"/>
  <c r="H36" i="5" s="1"/>
  <c r="D19" i="3"/>
  <c r="I36" i="5" s="1"/>
  <c r="C20" i="3"/>
  <c r="H37" i="5" s="1"/>
  <c r="D20" i="3"/>
  <c r="I37" i="5" s="1"/>
  <c r="C21" i="3"/>
  <c r="H38" i="5" s="1"/>
  <c r="D21" i="3"/>
  <c r="I38" i="5" s="1"/>
  <c r="C22" i="3"/>
  <c r="H39" i="5" s="1"/>
  <c r="D22" i="3"/>
  <c r="I39" i="5" s="1"/>
  <c r="C23" i="3"/>
  <c r="H40" i="5" s="1"/>
  <c r="D23" i="3"/>
  <c r="I40" i="5" s="1"/>
  <c r="C24" i="3"/>
  <c r="H41" i="5" s="1"/>
  <c r="D24" i="3"/>
  <c r="I41" i="5" s="1"/>
  <c r="D25" i="3"/>
  <c r="I42" i="5" s="1"/>
  <c r="C25" i="3"/>
  <c r="H42" i="5" s="1"/>
  <c r="H23" i="5"/>
  <c r="C65" i="4" l="1"/>
  <c r="C62" i="4"/>
  <c r="C64" i="4"/>
  <c r="C66" i="4"/>
  <c r="C68" i="4"/>
  <c r="C63" i="4"/>
  <c r="C67" i="4"/>
  <c r="C69" i="4"/>
  <c r="C33" i="4"/>
  <c r="C29" i="4"/>
  <c r="C32" i="4"/>
  <c r="C34" i="4"/>
  <c r="C30" i="4"/>
  <c r="C35" i="4"/>
  <c r="C31" i="4"/>
  <c r="C36" i="4"/>
  <c r="B15" i="1"/>
  <c r="I36" i="1"/>
  <c r="I35" i="1"/>
  <c r="E66" i="3"/>
  <c r="F66" i="3" s="1"/>
  <c r="I43" i="1"/>
  <c r="E62" i="3"/>
  <c r="F62" i="3" s="1"/>
  <c r="I39" i="1"/>
  <c r="E24" i="3"/>
  <c r="F24" i="3" s="1"/>
  <c r="I34" i="1"/>
  <c r="E20" i="3"/>
  <c r="F20" i="3" s="1"/>
  <c r="I30" i="1"/>
  <c r="E16" i="3"/>
  <c r="F16" i="3" s="1"/>
  <c r="I26" i="1"/>
  <c r="E12" i="3"/>
  <c r="F12" i="3" s="1"/>
  <c r="I22" i="1"/>
  <c r="E8" i="3"/>
  <c r="F8" i="3" s="1"/>
  <c r="I18" i="1"/>
  <c r="E64" i="2"/>
  <c r="F64" i="2" s="1"/>
  <c r="B41" i="1"/>
  <c r="E60" i="2"/>
  <c r="F60" i="2" s="1"/>
  <c r="B37" i="1"/>
  <c r="E56" i="2"/>
  <c r="F56" i="2" s="1"/>
  <c r="B33" i="1"/>
  <c r="E52" i="2"/>
  <c r="F52" i="2" s="1"/>
  <c r="B29" i="1"/>
  <c r="E48" i="2"/>
  <c r="F48" i="2" s="1"/>
  <c r="B25" i="1"/>
  <c r="E44" i="2"/>
  <c r="F44" i="2" s="1"/>
  <c r="B21" i="1"/>
  <c r="E32" i="3"/>
  <c r="F32" i="3" s="1"/>
  <c r="I42" i="1"/>
  <c r="E56" i="3"/>
  <c r="F56" i="3" s="1"/>
  <c r="I33" i="1"/>
  <c r="E48" i="3"/>
  <c r="F48" i="3" s="1"/>
  <c r="I25" i="1"/>
  <c r="E40" i="3"/>
  <c r="F40" i="3" s="1"/>
  <c r="I17" i="1"/>
  <c r="E30" i="2"/>
  <c r="F30" i="2" s="1"/>
  <c r="B40" i="1"/>
  <c r="E14" i="2"/>
  <c r="F14" i="2" s="1"/>
  <c r="B24" i="1"/>
  <c r="E64" i="3"/>
  <c r="F64" i="3" s="1"/>
  <c r="I41" i="1"/>
  <c r="E60" i="3"/>
  <c r="F60" i="3" s="1"/>
  <c r="I37" i="1"/>
  <c r="E55" i="3"/>
  <c r="F55" i="3" s="1"/>
  <c r="I32" i="1"/>
  <c r="E51" i="3"/>
  <c r="F51" i="3" s="1"/>
  <c r="I28" i="1"/>
  <c r="E47" i="3"/>
  <c r="F47" i="3" s="1"/>
  <c r="I24" i="1"/>
  <c r="E43" i="3"/>
  <c r="F43" i="3" s="1"/>
  <c r="I20" i="1"/>
  <c r="E39" i="3"/>
  <c r="F39" i="3" s="1"/>
  <c r="I16" i="1"/>
  <c r="E66" i="2"/>
  <c r="F66" i="2" s="1"/>
  <c r="B43" i="1"/>
  <c r="E62" i="2"/>
  <c r="F62" i="2" s="1"/>
  <c r="B39" i="1"/>
  <c r="E58" i="2"/>
  <c r="F58" i="2" s="1"/>
  <c r="B35" i="1"/>
  <c r="E54" i="2"/>
  <c r="F54" i="2" s="1"/>
  <c r="B31" i="1"/>
  <c r="E50" i="2"/>
  <c r="F50" i="2" s="1"/>
  <c r="B27" i="1"/>
  <c r="E46" i="2"/>
  <c r="F46" i="2" s="1"/>
  <c r="B23" i="1"/>
  <c r="E42" i="2"/>
  <c r="F42" i="2" s="1"/>
  <c r="B19" i="1"/>
  <c r="E40" i="2"/>
  <c r="F40" i="2" s="1"/>
  <c r="B17" i="1"/>
  <c r="E28" i="3"/>
  <c r="F28" i="3" s="1"/>
  <c r="I38" i="1"/>
  <c r="E52" i="3"/>
  <c r="F52" i="3" s="1"/>
  <c r="I29" i="1"/>
  <c r="E44" i="3"/>
  <c r="F44" i="3" s="1"/>
  <c r="I21" i="1"/>
  <c r="E34" i="2"/>
  <c r="F34" i="2" s="1"/>
  <c r="B44" i="1"/>
  <c r="E26" i="2"/>
  <c r="F26" i="2" s="1"/>
  <c r="B36" i="1"/>
  <c r="B32" i="1"/>
  <c r="B28" i="1"/>
  <c r="E10" i="2"/>
  <c r="F10" i="2" s="1"/>
  <c r="B20" i="1"/>
  <c r="E6" i="2"/>
  <c r="F6" i="2" s="1"/>
  <c r="B16" i="1"/>
  <c r="E67" i="3"/>
  <c r="F67" i="3" s="1"/>
  <c r="I44" i="1"/>
  <c r="E63" i="3"/>
  <c r="F63" i="3" s="1"/>
  <c r="I40" i="1"/>
  <c r="E54" i="3"/>
  <c r="F54" i="3" s="1"/>
  <c r="I31" i="1"/>
  <c r="E50" i="3"/>
  <c r="F50" i="3" s="1"/>
  <c r="I27" i="1"/>
  <c r="E46" i="3"/>
  <c r="F46" i="3" s="1"/>
  <c r="I23" i="1"/>
  <c r="E42" i="3"/>
  <c r="F42" i="3" s="1"/>
  <c r="I19" i="1"/>
  <c r="E38" i="3"/>
  <c r="F38" i="3" s="1"/>
  <c r="I15" i="1"/>
  <c r="E65" i="2"/>
  <c r="F65" i="2" s="1"/>
  <c r="B42" i="1"/>
  <c r="E61" i="2"/>
  <c r="F61" i="2" s="1"/>
  <c r="B38" i="1"/>
  <c r="E57" i="2"/>
  <c r="F57" i="2" s="1"/>
  <c r="B34" i="1"/>
  <c r="E53" i="2"/>
  <c r="F53" i="2" s="1"/>
  <c r="B30" i="1"/>
  <c r="E49" i="2"/>
  <c r="F49" i="2" s="1"/>
  <c r="B26" i="1"/>
  <c r="E45" i="2"/>
  <c r="F45" i="2" s="1"/>
  <c r="B22" i="1"/>
  <c r="E41" i="2"/>
  <c r="F41" i="2" s="1"/>
  <c r="B18" i="1"/>
  <c r="E58" i="3"/>
  <c r="F58" i="3" s="1"/>
  <c r="E59" i="3"/>
  <c r="F59" i="3" s="1"/>
  <c r="E7" i="2"/>
  <c r="F7" i="2" s="1"/>
  <c r="E29" i="3"/>
  <c r="F29" i="3" s="1"/>
  <c r="E23" i="2"/>
  <c r="F23" i="2" s="1"/>
  <c r="E15" i="2"/>
  <c r="F15" i="2" s="1"/>
  <c r="E31" i="2"/>
  <c r="F31" i="2" s="1"/>
  <c r="E21" i="3"/>
  <c r="F21" i="3" s="1"/>
  <c r="E13" i="3"/>
  <c r="F13" i="3" s="1"/>
  <c r="E5" i="3"/>
  <c r="F5" i="3" s="1"/>
  <c r="E22" i="3"/>
  <c r="F22" i="3" s="1"/>
  <c r="E14" i="3"/>
  <c r="F14" i="3" s="1"/>
  <c r="E32" i="2"/>
  <c r="F32" i="2" s="1"/>
  <c r="E8" i="2"/>
  <c r="F8" i="2" s="1"/>
  <c r="E33" i="3"/>
  <c r="F33" i="3" s="1"/>
  <c r="E25" i="3"/>
  <c r="F25" i="3" s="1"/>
  <c r="E17" i="3"/>
  <c r="F17" i="3" s="1"/>
  <c r="E9" i="3"/>
  <c r="F9" i="3" s="1"/>
  <c r="E27" i="2"/>
  <c r="F27" i="2" s="1"/>
  <c r="E11" i="2"/>
  <c r="F11" i="2" s="1"/>
  <c r="E30" i="3"/>
  <c r="F30" i="3" s="1"/>
  <c r="E6" i="3"/>
  <c r="F6" i="3" s="1"/>
  <c r="E24" i="2"/>
  <c r="F24" i="2" s="1"/>
  <c r="E16" i="2"/>
  <c r="F16" i="2" s="1"/>
  <c r="E34" i="3"/>
  <c r="F34" i="3" s="1"/>
  <c r="E26" i="3"/>
  <c r="F26" i="3" s="1"/>
  <c r="E18" i="3"/>
  <c r="F18" i="3" s="1"/>
  <c r="E10" i="3"/>
  <c r="F10" i="3" s="1"/>
  <c r="E28" i="2"/>
  <c r="F28" i="2" s="1"/>
  <c r="E12" i="2"/>
  <c r="F12" i="2" s="1"/>
  <c r="E67" i="2"/>
  <c r="F67" i="2" s="1"/>
  <c r="E59" i="2"/>
  <c r="F59" i="2" s="1"/>
  <c r="E51" i="2"/>
  <c r="F51" i="2" s="1"/>
  <c r="E43" i="2"/>
  <c r="F43" i="2" s="1"/>
  <c r="E31" i="3"/>
  <c r="F31" i="3" s="1"/>
  <c r="E27" i="3"/>
  <c r="F27" i="3" s="1"/>
  <c r="E23" i="3"/>
  <c r="F23" i="3" s="1"/>
  <c r="E19" i="3"/>
  <c r="F19" i="3" s="1"/>
  <c r="E15" i="3"/>
  <c r="F15" i="3" s="1"/>
  <c r="E11" i="3"/>
  <c r="F11" i="3" s="1"/>
  <c r="E7" i="3"/>
  <c r="F7" i="3" s="1"/>
  <c r="E65" i="3"/>
  <c r="F65" i="3" s="1"/>
  <c r="E61" i="3"/>
  <c r="F61" i="3" s="1"/>
  <c r="E57" i="3"/>
  <c r="F57" i="3" s="1"/>
  <c r="E53" i="3"/>
  <c r="F53" i="3" s="1"/>
  <c r="E49" i="3"/>
  <c r="F49" i="3" s="1"/>
  <c r="E45" i="3"/>
  <c r="F45" i="3" s="1"/>
  <c r="E41" i="3"/>
  <c r="F41" i="3" s="1"/>
  <c r="E33" i="2"/>
  <c r="F33" i="2" s="1"/>
  <c r="E29" i="2"/>
  <c r="F29" i="2" s="1"/>
  <c r="E25" i="2"/>
  <c r="F25" i="2" s="1"/>
  <c r="E13" i="2"/>
  <c r="F13" i="2" s="1"/>
  <c r="E9" i="2"/>
  <c r="F9" i="2" s="1"/>
  <c r="E63" i="2"/>
  <c r="F63" i="2" s="1"/>
  <c r="E55" i="2"/>
  <c r="F55" i="2" s="1"/>
  <c r="E47" i="2"/>
  <c r="F47" i="2" s="1"/>
  <c r="E39" i="2"/>
  <c r="F39" i="2" s="1"/>
  <c r="E38" i="2"/>
  <c r="F38" i="2" s="1"/>
  <c r="A27" i="5"/>
  <c r="A23" i="5"/>
  <c r="B23" i="5"/>
  <c r="A24" i="5"/>
  <c r="B24" i="5"/>
  <c r="A25" i="5"/>
  <c r="B25" i="5"/>
  <c r="A26" i="5"/>
  <c r="B26" i="5"/>
  <c r="B27" i="5"/>
  <c r="B22" i="2" l="1"/>
  <c r="B17" i="2"/>
  <c r="B19" i="2"/>
  <c r="B5" i="2"/>
  <c r="B21" i="2"/>
  <c r="B20" i="2"/>
  <c r="B18" i="2"/>
  <c r="Z5" i="2"/>
  <c r="B51" i="5" l="1"/>
  <c r="A51" i="5"/>
  <c r="B50" i="5"/>
  <c r="A50" i="5"/>
  <c r="B49" i="5"/>
  <c r="A49" i="5"/>
  <c r="B48" i="5"/>
  <c r="A48" i="5"/>
  <c r="B47" i="5"/>
  <c r="A47" i="5"/>
  <c r="B46" i="5"/>
  <c r="A46" i="5"/>
  <c r="B45" i="5"/>
  <c r="A45" i="5"/>
  <c r="B44" i="5"/>
  <c r="A44" i="5"/>
  <c r="B43" i="5"/>
  <c r="A43" i="5"/>
  <c r="B42" i="5"/>
  <c r="A42" i="5"/>
  <c r="B41" i="5"/>
  <c r="A41" i="5"/>
  <c r="B40" i="5"/>
  <c r="A40" i="5"/>
  <c r="B39" i="5"/>
  <c r="A39" i="5"/>
  <c r="B38" i="5"/>
  <c r="A38" i="5"/>
  <c r="B37" i="5"/>
  <c r="A37" i="5"/>
  <c r="B36" i="5"/>
  <c r="A36" i="5"/>
  <c r="B35" i="5"/>
  <c r="A35" i="5"/>
  <c r="B34" i="5"/>
  <c r="A34" i="5"/>
  <c r="B33" i="5"/>
  <c r="A33" i="5"/>
  <c r="B32" i="5"/>
  <c r="A32" i="5"/>
  <c r="B31" i="5"/>
  <c r="A31" i="5"/>
  <c r="B30" i="5"/>
  <c r="A30" i="5"/>
  <c r="B29" i="5"/>
  <c r="A29" i="5"/>
  <c r="B28" i="5"/>
  <c r="A28" i="5"/>
  <c r="R38" i="3" l="1"/>
  <c r="M22" i="5"/>
  <c r="B32" i="2"/>
  <c r="B65" i="2"/>
  <c r="B24" i="2"/>
  <c r="B57" i="2"/>
  <c r="B16" i="2"/>
  <c r="B49" i="2"/>
  <c r="B8" i="2"/>
  <c r="B41" i="2"/>
  <c r="B9" i="3"/>
  <c r="B42" i="3"/>
  <c r="B21" i="3"/>
  <c r="B54" i="3"/>
  <c r="B29" i="3"/>
  <c r="B62" i="3"/>
  <c r="B62" i="2"/>
  <c r="B29" i="2"/>
  <c r="B54" i="2"/>
  <c r="B46" i="2"/>
  <c r="B13" i="2"/>
  <c r="B42" i="2"/>
  <c r="B9" i="2"/>
  <c r="B8" i="3"/>
  <c r="B41" i="3"/>
  <c r="B16" i="3"/>
  <c r="B49" i="3"/>
  <c r="B24" i="3"/>
  <c r="B57" i="3"/>
  <c r="B65" i="3"/>
  <c r="B32" i="3"/>
  <c r="B31" i="2"/>
  <c r="B64" i="2"/>
  <c r="B27" i="2"/>
  <c r="B60" i="2"/>
  <c r="B23" i="2"/>
  <c r="B56" i="2"/>
  <c r="B52" i="2"/>
  <c r="B15" i="2"/>
  <c r="B48" i="2"/>
  <c r="B11" i="2"/>
  <c r="B44" i="2"/>
  <c r="B7" i="2"/>
  <c r="B40" i="2"/>
  <c r="B39" i="3"/>
  <c r="B6" i="3"/>
  <c r="B43" i="3"/>
  <c r="B10" i="3"/>
  <c r="B47" i="3"/>
  <c r="B14" i="3"/>
  <c r="B51" i="3"/>
  <c r="B18" i="3"/>
  <c r="B55" i="3"/>
  <c r="B22" i="3"/>
  <c r="B59" i="3"/>
  <c r="B26" i="3"/>
  <c r="B30" i="3"/>
  <c r="B63" i="3"/>
  <c r="B67" i="3"/>
  <c r="B34" i="3"/>
  <c r="B61" i="2"/>
  <c r="B28" i="2"/>
  <c r="B53" i="2"/>
  <c r="B45" i="2"/>
  <c r="B12" i="2"/>
  <c r="B5" i="3"/>
  <c r="B38" i="3"/>
  <c r="B13" i="3"/>
  <c r="B46" i="3"/>
  <c r="B17" i="3"/>
  <c r="B50" i="3"/>
  <c r="B25" i="3"/>
  <c r="B58" i="3"/>
  <c r="B33" i="3"/>
  <c r="B66" i="3"/>
  <c r="B66" i="2"/>
  <c r="B33" i="2"/>
  <c r="B58" i="2"/>
  <c r="B25" i="2"/>
  <c r="B50" i="2"/>
  <c r="B38" i="2"/>
  <c r="B45" i="3"/>
  <c r="B12" i="3"/>
  <c r="B53" i="3"/>
  <c r="B20" i="3"/>
  <c r="B28" i="3"/>
  <c r="B61" i="3"/>
  <c r="B34" i="2"/>
  <c r="B67" i="2"/>
  <c r="B63" i="2"/>
  <c r="B30" i="2"/>
  <c r="B26" i="2"/>
  <c r="B59" i="2"/>
  <c r="B55" i="2"/>
  <c r="B51" i="2"/>
  <c r="B14" i="2"/>
  <c r="B47" i="2"/>
  <c r="B43" i="2"/>
  <c r="B10" i="2"/>
  <c r="B6" i="2"/>
  <c r="B39" i="2"/>
  <c r="B40" i="3"/>
  <c r="B7" i="3"/>
  <c r="B44" i="3"/>
  <c r="B11" i="3"/>
  <c r="B48" i="3"/>
  <c r="B15" i="3"/>
  <c r="B52" i="3"/>
  <c r="B19" i="3"/>
  <c r="B56" i="3"/>
  <c r="B23" i="3"/>
  <c r="B60" i="3"/>
  <c r="B27" i="3"/>
  <c r="B64" i="3"/>
  <c r="B31" i="3"/>
  <c r="F22" i="5"/>
  <c r="R38" i="2"/>
  <c r="R42" i="3"/>
  <c r="R42" i="2"/>
</calcChain>
</file>

<file path=xl/sharedStrings.xml><?xml version="1.0" encoding="utf-8"?>
<sst xmlns="http://schemas.openxmlformats.org/spreadsheetml/2006/main" count="486" uniqueCount="195">
  <si>
    <t>100m</t>
    <phoneticPr fontId="2"/>
  </si>
  <si>
    <t>走高跳</t>
    <rPh sb="0" eb="3">
      <t>タカ</t>
    </rPh>
    <phoneticPr fontId="2"/>
  </si>
  <si>
    <t>棒高跳</t>
    <rPh sb="0" eb="3">
      <t>ボウタカ</t>
    </rPh>
    <phoneticPr fontId="2"/>
  </si>
  <si>
    <t>走幅跳</t>
    <rPh sb="0" eb="3">
      <t>ハバ</t>
    </rPh>
    <phoneticPr fontId="2"/>
  </si>
  <si>
    <t>砲丸投</t>
    <rPh sb="0" eb="3">
      <t>ホウガン</t>
    </rPh>
    <phoneticPr fontId="2"/>
  </si>
  <si>
    <t>円盤投</t>
    <rPh sb="0" eb="3">
      <t>エンバン</t>
    </rPh>
    <phoneticPr fontId="2"/>
  </si>
  <si>
    <t>ﾊﾝﾏｰ投</t>
    <rPh sb="4" eb="5">
      <t>ナ</t>
    </rPh>
    <phoneticPr fontId="2"/>
  </si>
  <si>
    <t>200m</t>
    <phoneticPr fontId="2"/>
  </si>
  <si>
    <t>400m</t>
    <phoneticPr fontId="2"/>
  </si>
  <si>
    <t>800m</t>
    <phoneticPr fontId="2"/>
  </si>
  <si>
    <t>1500m</t>
    <phoneticPr fontId="2"/>
  </si>
  <si>
    <t>3000m</t>
    <phoneticPr fontId="2"/>
  </si>
  <si>
    <t>5000m</t>
    <phoneticPr fontId="2"/>
  </si>
  <si>
    <t>ﾅﾝﾊﾞｰ</t>
    <phoneticPr fontId="2"/>
  </si>
  <si>
    <t>選　手　名</t>
    <rPh sb="0" eb="1">
      <t>セン</t>
    </rPh>
    <rPh sb="2" eb="3">
      <t>テ</t>
    </rPh>
    <rPh sb="4" eb="5">
      <t>メイ</t>
    </rPh>
    <phoneticPr fontId="2"/>
  </si>
  <si>
    <t>所属</t>
    <rPh sb="0" eb="2">
      <t>ショゾク</t>
    </rPh>
    <phoneticPr fontId="2"/>
  </si>
  <si>
    <t>学年</t>
    <phoneticPr fontId="2"/>
  </si>
  <si>
    <t>学年</t>
    <phoneticPr fontId="2"/>
  </si>
  <si>
    <t>ﾅﾝﾊﾞｰ</t>
    <phoneticPr fontId="2"/>
  </si>
  <si>
    <t>学年</t>
    <phoneticPr fontId="2"/>
  </si>
  <si>
    <t>所属名</t>
    <rPh sb="0" eb="2">
      <t>ショゾク</t>
    </rPh>
    <rPh sb="2" eb="3">
      <t>メイ</t>
    </rPh>
    <phoneticPr fontId="5"/>
  </si>
  <si>
    <t>石川県</t>
    <rPh sb="0" eb="3">
      <t>イシカワケン</t>
    </rPh>
    <phoneticPr fontId="5"/>
  </si>
  <si>
    <t>七尾市立</t>
    <rPh sb="0" eb="2">
      <t>ナナオ</t>
    </rPh>
    <rPh sb="2" eb="4">
      <t>シリツ</t>
    </rPh>
    <phoneticPr fontId="5"/>
  </si>
  <si>
    <t>中学校</t>
    <rPh sb="0" eb="2">
      <t>チュウガク</t>
    </rPh>
    <rPh sb="2" eb="3">
      <t>コウ</t>
    </rPh>
    <phoneticPr fontId="5"/>
  </si>
  <si>
    <t>記入例</t>
    <rPh sb="0" eb="2">
      <t>キニュウ</t>
    </rPh>
    <rPh sb="2" eb="3">
      <t>レイ</t>
    </rPh>
    <phoneticPr fontId="5"/>
  </si>
  <si>
    <t>県名</t>
    <rPh sb="0" eb="2">
      <t>ケンメイ</t>
    </rPh>
    <phoneticPr fontId="5"/>
  </si>
  <si>
    <t>校種等</t>
    <rPh sb="0" eb="1">
      <t>コウ</t>
    </rPh>
    <rPh sb="1" eb="2">
      <t>シュ</t>
    </rPh>
    <rPh sb="2" eb="3">
      <t>トウ</t>
    </rPh>
    <phoneticPr fontId="5"/>
  </si>
  <si>
    <t>女子</t>
    <rPh sb="0" eb="2">
      <t>ジョシ</t>
    </rPh>
    <phoneticPr fontId="5"/>
  </si>
  <si>
    <t>男子</t>
    <rPh sb="0" eb="2">
      <t>ダンシ</t>
    </rPh>
    <phoneticPr fontId="5"/>
  </si>
  <si>
    <t>エントリー数</t>
    <rPh sb="5" eb="6">
      <t>スウ</t>
    </rPh>
    <phoneticPr fontId="5"/>
  </si>
  <si>
    <t>総エントリー数</t>
    <rPh sb="0" eb="1">
      <t>ソウ</t>
    </rPh>
    <rPh sb="6" eb="7">
      <t>スウ</t>
    </rPh>
    <phoneticPr fontId="5"/>
  </si>
  <si>
    <t>記載責任者電話番号</t>
  </si>
  <si>
    <t>所属住所</t>
    <phoneticPr fontId="1"/>
  </si>
  <si>
    <t>電話番号</t>
    <phoneticPr fontId="1"/>
  </si>
  <si>
    <t>※自己記録または　「なし」　を入力しないとエントリーできません。</t>
    <rPh sb="1" eb="3">
      <t>ジコ</t>
    </rPh>
    <rPh sb="3" eb="5">
      <t>キロク</t>
    </rPh>
    <rPh sb="15" eb="17">
      <t>ニュウリョク</t>
    </rPh>
    <phoneticPr fontId="5"/>
  </si>
  <si>
    <t>氏名</t>
    <rPh sb="0" eb="2">
      <t>シメイ</t>
    </rPh>
    <phoneticPr fontId="5"/>
  </si>
  <si>
    <t>自己記録の入力方法</t>
    <rPh sb="0" eb="2">
      <t>ジコ</t>
    </rPh>
    <rPh sb="2" eb="4">
      <t>キロク</t>
    </rPh>
    <rPh sb="5" eb="7">
      <t>ニュウリョク</t>
    </rPh>
    <rPh sb="7" eb="9">
      <t>ホウホウ</t>
    </rPh>
    <phoneticPr fontId="5"/>
  </si>
  <si>
    <t>注意：手動記録しかない場合も１００分の１秒まで記入する。</t>
    <rPh sb="0" eb="2">
      <t>チュウイ</t>
    </rPh>
    <rPh sb="3" eb="5">
      <t>シュドウ</t>
    </rPh>
    <rPh sb="5" eb="7">
      <t>キロク</t>
    </rPh>
    <rPh sb="11" eb="13">
      <t>バアイ</t>
    </rPh>
    <rPh sb="17" eb="18">
      <t>ブン</t>
    </rPh>
    <rPh sb="20" eb="21">
      <t>ビョウ</t>
    </rPh>
    <rPh sb="23" eb="25">
      <t>キニュウ</t>
    </rPh>
    <phoneticPr fontId="5"/>
  </si>
  <si>
    <t>１２秒３０　→　1230</t>
    <rPh sb="2" eb="3">
      <t>ビョウ</t>
    </rPh>
    <phoneticPr fontId="5"/>
  </si>
  <si>
    <t>１ｍ７５　→　175</t>
    <phoneticPr fontId="5"/>
  </si>
  <si>
    <t>３４ｍ５６　→　3456</t>
    <phoneticPr fontId="5"/>
  </si>
  <si>
    <t>関数の入っているセルは
入力しないでください。</t>
    <rPh sb="0" eb="2">
      <t>カンスウ</t>
    </rPh>
    <rPh sb="3" eb="4">
      <t>ハイ</t>
    </rPh>
    <rPh sb="12" eb="14">
      <t>ニュウリョク</t>
    </rPh>
    <phoneticPr fontId="5"/>
  </si>
  <si>
    <t>のセルに入力してください。</t>
    <rPh sb="4" eb="6">
      <t>ニュウリョク</t>
    </rPh>
    <phoneticPr fontId="5"/>
  </si>
  <si>
    <t>ゼッケン</t>
    <phoneticPr fontId="5"/>
  </si>
  <si>
    <t>○○○</t>
    <phoneticPr fontId="5"/>
  </si>
  <si>
    <t>男子</t>
    <rPh sb="0" eb="2">
      <t>ダンシ</t>
    </rPh>
    <phoneticPr fontId="5"/>
  </si>
  <si>
    <t>女子</t>
    <rPh sb="0" eb="2">
      <t>ジョシ</t>
    </rPh>
    <phoneticPr fontId="5"/>
  </si>
  <si>
    <t>フィールド申し込み</t>
    <rPh sb="5" eb="6">
      <t>モウ</t>
    </rPh>
    <rPh sb="7" eb="8">
      <t>コ</t>
    </rPh>
    <phoneticPr fontId="5"/>
  </si>
  <si>
    <t>トラック申し込み</t>
    <rPh sb="4" eb="5">
      <t>モウ</t>
    </rPh>
    <rPh sb="6" eb="7">
      <t>コ</t>
    </rPh>
    <phoneticPr fontId="5"/>
  </si>
  <si>
    <t>団体住所</t>
    <rPh sb="0" eb="2">
      <t>ダンタイ</t>
    </rPh>
    <rPh sb="2" eb="4">
      <t>ジュウショ</t>
    </rPh>
    <phoneticPr fontId="5"/>
  </si>
  <si>
    <t>電話番号</t>
    <rPh sb="0" eb="2">
      <t>デンワ</t>
    </rPh>
    <rPh sb="2" eb="4">
      <t>バンゴウ</t>
    </rPh>
    <phoneticPr fontId="5"/>
  </si>
  <si>
    <t>記載責任者</t>
    <phoneticPr fontId="5"/>
  </si>
  <si>
    <t>県名</t>
    <rPh sb="0" eb="2">
      <t>ケンメイ</t>
    </rPh>
    <phoneticPr fontId="5"/>
  </si>
  <si>
    <t>男子トラック種目エントリー数</t>
    <rPh sb="0" eb="2">
      <t>ダンシ</t>
    </rPh>
    <phoneticPr fontId="5"/>
  </si>
  <si>
    <t>男子リレー種目エントリー数</t>
    <rPh sb="0" eb="2">
      <t>ダンシ</t>
    </rPh>
    <phoneticPr fontId="5"/>
  </si>
  <si>
    <t>女子トラック種目エントリー数</t>
    <phoneticPr fontId="5"/>
  </si>
  <si>
    <t>女子フィールド種目エントリー数</t>
    <phoneticPr fontId="5"/>
  </si>
  <si>
    <t>no.</t>
    <phoneticPr fontId="5"/>
  </si>
  <si>
    <t>男　子 ４×１００ｍＲ</t>
    <rPh sb="0" eb="1">
      <t>ダン</t>
    </rPh>
    <phoneticPr fontId="5"/>
  </si>
  <si>
    <t>チーム名</t>
    <rPh sb="3" eb="4">
      <t>メイ</t>
    </rPh>
    <phoneticPr fontId="5"/>
  </si>
  <si>
    <t>記録</t>
    <rPh sb="0" eb="2">
      <t>キロク</t>
    </rPh>
    <phoneticPr fontId="5"/>
  </si>
  <si>
    <t>№</t>
    <phoneticPr fontId="5"/>
  </si>
  <si>
    <t>学年</t>
    <rPh sb="0" eb="2">
      <t>ガクネン</t>
    </rPh>
    <phoneticPr fontId="5"/>
  </si>
  <si>
    <t>(1)</t>
    <phoneticPr fontId="2"/>
  </si>
  <si>
    <t>(2)</t>
    <phoneticPr fontId="2"/>
  </si>
  <si>
    <t>(3)</t>
  </si>
  <si>
    <t>(4)</t>
  </si>
  <si>
    <t>(5)</t>
  </si>
  <si>
    <t>(6)</t>
  </si>
  <si>
    <t>(7)</t>
  </si>
  <si>
    <t>(8)</t>
  </si>
  <si>
    <t>男　子 メドレーＲ</t>
    <rPh sb="0" eb="1">
      <t>ダン</t>
    </rPh>
    <phoneticPr fontId="5"/>
  </si>
  <si>
    <t>女　子 ４×１００ｍＲ</t>
  </si>
  <si>
    <t>女　子 メドレーＲ</t>
  </si>
  <si>
    <t>記入見本</t>
    <rPh sb="0" eb="2">
      <t>キニュウ</t>
    </rPh>
    <rPh sb="2" eb="4">
      <t>ミホン</t>
    </rPh>
    <phoneticPr fontId="5"/>
  </si>
  <si>
    <t>風向　育三</t>
    <rPh sb="0" eb="1">
      <t>カゼ</t>
    </rPh>
    <rPh sb="3" eb="5">
      <t>イクゾウ</t>
    </rPh>
    <phoneticPr fontId="5"/>
  </si>
  <si>
    <t>大河　流冷</t>
    <rPh sb="3" eb="4">
      <t>ナガ</t>
    </rPh>
    <rPh sb="4" eb="5">
      <t>レイ</t>
    </rPh>
    <phoneticPr fontId="5"/>
  </si>
  <si>
    <t>翼　開</t>
    <rPh sb="2" eb="3">
      <t>カイ</t>
    </rPh>
    <phoneticPr fontId="5"/>
  </si>
  <si>
    <t>古倉　一造</t>
    <rPh sb="3" eb="4">
      <t>イチ</t>
    </rPh>
    <rPh sb="4" eb="5">
      <t>ツク</t>
    </rPh>
    <phoneticPr fontId="5"/>
  </si>
  <si>
    <t>川端　康成</t>
    <rPh sb="3" eb="5">
      <t>ヤスナリ</t>
    </rPh>
    <phoneticPr fontId="5"/>
  </si>
  <si>
    <t>吹風　逆行</t>
    <rPh sb="3" eb="4">
      <t>ギャク</t>
    </rPh>
    <rPh sb="4" eb="5">
      <t>イ</t>
    </rPh>
    <phoneticPr fontId="5"/>
  </si>
  <si>
    <t>№</t>
    <phoneticPr fontId="5"/>
  </si>
  <si>
    <t>(1)</t>
    <phoneticPr fontId="2"/>
  </si>
  <si>
    <t>女子リレー種目エントリー数</t>
    <phoneticPr fontId="5"/>
  </si>
  <si>
    <t>(2)</t>
    <phoneticPr fontId="2"/>
  </si>
  <si>
    <t>ﾒﾄﾞﾚｰＲ</t>
    <phoneticPr fontId="5"/>
  </si>
  <si>
    <t>個人やクラブチームで参加する（学校等の管理下にない）場合は　</t>
    <rPh sb="0" eb="2">
      <t>コジン</t>
    </rPh>
    <rPh sb="10" eb="12">
      <t>サンカ</t>
    </rPh>
    <rPh sb="15" eb="17">
      <t>ガッコウ</t>
    </rPh>
    <rPh sb="17" eb="18">
      <t>トウ</t>
    </rPh>
    <rPh sb="19" eb="22">
      <t>カンリカ</t>
    </rPh>
    <rPh sb="26" eb="28">
      <t>バアイ</t>
    </rPh>
    <phoneticPr fontId="5"/>
  </si>
  <si>
    <t>１３分２秒３４　→　130234</t>
    <rPh sb="2" eb="3">
      <t>フン</t>
    </rPh>
    <rPh sb="4" eb="5">
      <t>ビョウ</t>
    </rPh>
    <phoneticPr fontId="5"/>
  </si>
  <si>
    <t>注意：手動記録しかない場合も１００分の１秒まで記入する。(末尾に0を付ける。)</t>
    <rPh sb="0" eb="2">
      <t>チュウイ</t>
    </rPh>
    <rPh sb="3" eb="5">
      <t>シュドウ</t>
    </rPh>
    <rPh sb="5" eb="7">
      <t>キロク</t>
    </rPh>
    <rPh sb="11" eb="13">
      <t>バアイ</t>
    </rPh>
    <rPh sb="17" eb="18">
      <t>ブン</t>
    </rPh>
    <rPh sb="20" eb="21">
      <t>ビョウ</t>
    </rPh>
    <rPh sb="23" eb="25">
      <t>キニュウ</t>
    </rPh>
    <rPh sb="29" eb="31">
      <t>マツビ</t>
    </rPh>
    <rPh sb="34" eb="35">
      <t>ツ</t>
    </rPh>
    <phoneticPr fontId="5"/>
  </si>
  <si>
    <t>１分２秒６</t>
    <rPh sb="1" eb="2">
      <t>プン</t>
    </rPh>
    <rPh sb="3" eb="4">
      <t>ビョウ</t>
    </rPh>
    <phoneticPr fontId="5"/>
  </si>
  <si>
    <t>№</t>
    <phoneticPr fontId="5"/>
  </si>
  <si>
    <t>市町名等</t>
    <rPh sb="0" eb="2">
      <t>シチョウ</t>
    </rPh>
    <rPh sb="2" eb="3">
      <t>メイ</t>
    </rPh>
    <rPh sb="3" eb="4">
      <t>トウ</t>
    </rPh>
    <phoneticPr fontId="5"/>
  </si>
  <si>
    <t xml:space="preserve">     任意の保険に加入済なら　１　を　　未加入なら　２　を入力してください。　⇒</t>
    <rPh sb="5" eb="7">
      <t>ニンイ</t>
    </rPh>
    <rPh sb="8" eb="10">
      <t>ホケン</t>
    </rPh>
    <rPh sb="11" eb="13">
      <t>カニュウ</t>
    </rPh>
    <rPh sb="13" eb="14">
      <t>スミ</t>
    </rPh>
    <rPh sb="22" eb="25">
      <t>ミカニュウ</t>
    </rPh>
    <rPh sb="31" eb="33">
      <t>ニュウリョク</t>
    </rPh>
    <phoneticPr fontId="5"/>
  </si>
  <si>
    <t>七尾○×中学A</t>
    <rPh sb="0" eb="2">
      <t>ナナオ</t>
    </rPh>
    <rPh sb="4" eb="5">
      <t>チュウ</t>
    </rPh>
    <rPh sb="5" eb="6">
      <t>ガク</t>
    </rPh>
    <phoneticPr fontId="5"/>
  </si>
  <si>
    <t>3000mW</t>
    <phoneticPr fontId="2"/>
  </si>
  <si>
    <t>110mHで１２秒３４⇒　1235</t>
    <rPh sb="8" eb="9">
      <t>ビョウ</t>
    </rPh>
    <phoneticPr fontId="5"/>
  </si>
  <si>
    <t>110mJHで１２秒３４⇒　J1236</t>
    <rPh sb="9" eb="10">
      <t>ビョウ</t>
    </rPh>
    <phoneticPr fontId="5"/>
  </si>
  <si>
    <t>300mHで５４秒３２⇒　3H5432</t>
    <rPh sb="8" eb="9">
      <t>ビョウ</t>
    </rPh>
    <phoneticPr fontId="5"/>
  </si>
  <si>
    <t>80mHで１２秒３４⇒　A1234</t>
    <rPh sb="7" eb="8">
      <t>ビョウ</t>
    </rPh>
    <phoneticPr fontId="5"/>
  </si>
  <si>
    <t>3000mSCで１０分１２秒３４⇒　SC101234</t>
    <rPh sb="10" eb="11">
      <t>ブン</t>
    </rPh>
    <rPh sb="13" eb="14">
      <t>ビョウ</t>
    </rPh>
    <phoneticPr fontId="5"/>
  </si>
  <si>
    <t>100mHで１２秒３４⇒　1235</t>
    <rPh sb="8" eb="9">
      <t>ビョウ</t>
    </rPh>
    <phoneticPr fontId="5"/>
  </si>
  <si>
    <t>100mYHで１２秒３４⇒　Y1236</t>
    <rPh sb="9" eb="10">
      <t>ビョウ</t>
    </rPh>
    <phoneticPr fontId="5"/>
  </si>
  <si>
    <t>400mHで６５秒４３⇒　4H6543</t>
    <rPh sb="8" eb="9">
      <t>ビョウ</t>
    </rPh>
    <phoneticPr fontId="5"/>
  </si>
  <si>
    <t>砲丸投の入力</t>
    <rPh sb="0" eb="3">
      <t>ホウガンナ</t>
    </rPh>
    <rPh sb="4" eb="6">
      <t>ニュウリョク</t>
    </rPh>
    <phoneticPr fontId="5"/>
  </si>
  <si>
    <t>やり投</t>
    <rPh sb="2" eb="3">
      <t>トウ</t>
    </rPh>
    <phoneticPr fontId="2"/>
  </si>
  <si>
    <t>やり投の入力</t>
    <rPh sb="2" eb="3">
      <t>ナ</t>
    </rPh>
    <rPh sb="4" eb="6">
      <t>ニュウリョク</t>
    </rPh>
    <phoneticPr fontId="5"/>
  </si>
  <si>
    <t>５㎏で１２ｍ３４⇒ 5K1234</t>
    <phoneticPr fontId="5"/>
  </si>
  <si>
    <t>６㎏で１２ｍ３４⇒ 6K1234</t>
    <phoneticPr fontId="5"/>
  </si>
  <si>
    <t>やり投で</t>
    <rPh sb="2" eb="3">
      <t>ナ</t>
    </rPh>
    <phoneticPr fontId="5"/>
  </si>
  <si>
    <t>ｼﾞｬﾍﾞﾘｯｸｽﾛｰで</t>
    <phoneticPr fontId="5"/>
  </si>
  <si>
    <t>ｼﾞｬﾍﾞﾘｯｸﾎﾞｰﾙ投で</t>
    <rPh sb="12" eb="13">
      <t>ナ</t>
    </rPh>
    <phoneticPr fontId="5"/>
  </si>
  <si>
    <t>４㎏で１２ｍ３４⇒ 4K1234</t>
    <phoneticPr fontId="5"/>
  </si>
  <si>
    <t>出場種目の欄に自己記録を入力。記録がない場合は　「 なし 」　を入力。</t>
    <rPh sb="0" eb="2">
      <t>シュツジョウ</t>
    </rPh>
    <rPh sb="2" eb="4">
      <t>シュモク</t>
    </rPh>
    <rPh sb="5" eb="6">
      <t>ラン</t>
    </rPh>
    <rPh sb="7" eb="9">
      <t>ジコ</t>
    </rPh>
    <rPh sb="9" eb="11">
      <t>キロク</t>
    </rPh>
    <rPh sb="12" eb="14">
      <t>ニュウリョク</t>
    </rPh>
    <rPh sb="15" eb="17">
      <t>キロク</t>
    </rPh>
    <rPh sb="20" eb="22">
      <t>バアイ</t>
    </rPh>
    <rPh sb="32" eb="34">
      <t>ニュウリョク</t>
    </rPh>
    <phoneticPr fontId="5"/>
  </si>
  <si>
    <t>男子フィールド種目エントリー数</t>
    <rPh sb="0" eb="2">
      <t>ダンシ</t>
    </rPh>
    <phoneticPr fontId="5"/>
  </si>
  <si>
    <t>校名・所属等</t>
    <rPh sb="0" eb="2">
      <t>コウメイ</t>
    </rPh>
    <rPh sb="3" eb="5">
      <t>ショゾク</t>
    </rPh>
    <rPh sb="5" eb="6">
      <t>トウ</t>
    </rPh>
    <phoneticPr fontId="5"/>
  </si>
  <si>
    <t>記載責任者氏名</t>
    <rPh sb="0" eb="2">
      <t>キサイ</t>
    </rPh>
    <rPh sb="2" eb="5">
      <t>セキニンシャ</t>
    </rPh>
    <rPh sb="5" eb="7">
      <t>シメイ</t>
    </rPh>
    <phoneticPr fontId="5"/>
  </si>
  <si>
    <t>記載責任者TEL</t>
    <rPh sb="0" eb="2">
      <t>キサイ</t>
    </rPh>
    <rPh sb="2" eb="5">
      <t>セキニンシャ</t>
    </rPh>
    <phoneticPr fontId="5"/>
  </si>
  <si>
    <t>所属長等名</t>
    <rPh sb="0" eb="3">
      <t>ショゾクチョウ</t>
    </rPh>
    <rPh sb="3" eb="4">
      <t>トウ</t>
    </rPh>
    <rPh sb="4" eb="5">
      <t>メイ</t>
    </rPh>
    <phoneticPr fontId="5"/>
  </si>
  <si>
    <t>障害走①の入力</t>
    <rPh sb="0" eb="2">
      <t>ショウガイ</t>
    </rPh>
    <rPh sb="2" eb="3">
      <t>ソウ</t>
    </rPh>
    <rPh sb="5" eb="7">
      <t>ニュウリョク</t>
    </rPh>
    <phoneticPr fontId="5"/>
  </si>
  <si>
    <t>障害走②の入力</t>
    <rPh sb="0" eb="2">
      <t>ショウガイ</t>
    </rPh>
    <rPh sb="2" eb="3">
      <t>ソウ</t>
    </rPh>
    <rPh sb="5" eb="7">
      <t>ニュウリョク</t>
    </rPh>
    <phoneticPr fontId="5"/>
  </si>
  <si>
    <t>※障害走①で２種目はその他①に入力</t>
    <rPh sb="1" eb="3">
      <t>ショウガイ</t>
    </rPh>
    <rPh sb="3" eb="4">
      <t>ソウ</t>
    </rPh>
    <rPh sb="7" eb="9">
      <t>シュモク</t>
    </rPh>
    <rPh sb="12" eb="13">
      <t>タ</t>
    </rPh>
    <rPh sb="15" eb="17">
      <t>ニュウリョク</t>
    </rPh>
    <phoneticPr fontId="5"/>
  </si>
  <si>
    <t>※障害走②で２種目はその他②に入力</t>
    <rPh sb="1" eb="3">
      <t>ショウガイ</t>
    </rPh>
    <rPh sb="3" eb="4">
      <t>ソウ</t>
    </rPh>
    <rPh sb="7" eb="9">
      <t>シュモク</t>
    </rPh>
    <rPh sb="12" eb="13">
      <t>タ</t>
    </rPh>
    <rPh sb="15" eb="17">
      <t>ニュウリョク</t>
    </rPh>
    <phoneticPr fontId="5"/>
  </si>
  <si>
    <t>７．２６㎏で１２ｍ３４⇒ 7K1234</t>
    <phoneticPr fontId="5"/>
  </si>
  <si>
    <t>２．７２１㎏で１２ｍ３４⇒ 2K1234</t>
    <phoneticPr fontId="5"/>
  </si>
  <si>
    <t>障害走①</t>
    <rPh sb="0" eb="2">
      <t>ショウガイ</t>
    </rPh>
    <rPh sb="2" eb="3">
      <t>ソウ</t>
    </rPh>
    <phoneticPr fontId="5"/>
  </si>
  <si>
    <t>障害走②</t>
    <rPh sb="0" eb="2">
      <t>ショウガイ</t>
    </rPh>
    <rPh sb="2" eb="3">
      <t>ソウ</t>
    </rPh>
    <phoneticPr fontId="5"/>
  </si>
  <si>
    <t>80mH</t>
  </si>
  <si>
    <t>110mH</t>
  </si>
  <si>
    <t>110mJH</t>
  </si>
  <si>
    <t>400mH</t>
  </si>
  <si>
    <t>3000mSC</t>
  </si>
  <si>
    <t>100mH</t>
    <phoneticPr fontId="5"/>
  </si>
  <si>
    <t>100mYH</t>
  </si>
  <si>
    <t>T &amp; F
エントリー数</t>
    <phoneticPr fontId="5"/>
  </si>
  <si>
    <r>
      <t>５４ｍ３２⇒　</t>
    </r>
    <r>
      <rPr>
        <b/>
        <sz val="11"/>
        <color theme="1"/>
        <rFont val="ＭＳ Ｐゴシック"/>
        <family val="3"/>
        <charset val="128"/>
        <scheme val="minor"/>
      </rPr>
      <t>5432</t>
    </r>
    <phoneticPr fontId="5"/>
  </si>
  <si>
    <r>
      <t>５４ｍ３２⇒　</t>
    </r>
    <r>
      <rPr>
        <b/>
        <sz val="11"/>
        <color theme="1"/>
        <rFont val="ＭＳ Ｐゴシック"/>
        <family val="3"/>
        <charset val="128"/>
        <scheme val="minor"/>
      </rPr>
      <t>JT5432</t>
    </r>
    <phoneticPr fontId="5"/>
  </si>
  <si>
    <r>
      <t>５４ｍ３２⇒　</t>
    </r>
    <r>
      <rPr>
        <b/>
        <sz val="11"/>
        <color theme="1"/>
        <rFont val="ＭＳ Ｐゴシック"/>
        <family val="3"/>
        <charset val="128"/>
        <scheme val="minor"/>
      </rPr>
      <t>JB5432</t>
    </r>
    <phoneticPr fontId="5"/>
  </si>
  <si>
    <t>トラック &amp; フィールド種目</t>
    <rPh sb="12" eb="13">
      <t>タネ</t>
    </rPh>
    <rPh sb="13" eb="14">
      <t>メ</t>
    </rPh>
    <phoneticPr fontId="5"/>
  </si>
  <si>
    <t>記入例　　※半角数字</t>
    <rPh sb="0" eb="2">
      <t>キニュウ</t>
    </rPh>
    <rPh sb="2" eb="3">
      <t>レイ</t>
    </rPh>
    <rPh sb="6" eb="8">
      <t>ハンカク</t>
    </rPh>
    <rPh sb="8" eb="10">
      <t>スウジ</t>
    </rPh>
    <phoneticPr fontId="5"/>
  </si>
  <si>
    <t>※記録がない場合は「なし」か目標記録を入力する。　
記入の無い場合は「なし」としてソート処理する。</t>
  </si>
  <si>
    <t>※記録がない場合は「なし」か目標記録を入力する。　
記入の無い場合は「なし」としてソート処理する。</t>
    <rPh sb="44" eb="46">
      <t>ショリ</t>
    </rPh>
    <phoneticPr fontId="5"/>
  </si>
  <si>
    <t>走高跳、走幅跳、砲丸投等
の10m未満は３桁。
それ以外は４桁で入力。</t>
  </si>
  <si>
    <t>走高跳、走幅跳、砲丸投等
の10m未満は３桁。
それ以外は４桁で入力。</t>
    <rPh sb="0" eb="3">
      <t>ハシリタカトビ</t>
    </rPh>
    <rPh sb="4" eb="5">
      <t>ハシ</t>
    </rPh>
    <rPh sb="5" eb="7">
      <t>ハバト</t>
    </rPh>
    <rPh sb="8" eb="11">
      <t>ホウガンナ</t>
    </rPh>
    <rPh sb="11" eb="12">
      <t>トウ</t>
    </rPh>
    <rPh sb="17" eb="19">
      <t>ミマン</t>
    </rPh>
    <rPh sb="21" eb="22">
      <t>ケタ</t>
    </rPh>
    <rPh sb="26" eb="28">
      <t>イガイ</t>
    </rPh>
    <rPh sb="30" eb="31">
      <t>ケタ</t>
    </rPh>
    <rPh sb="32" eb="34">
      <t>ニュウリョク</t>
    </rPh>
    <phoneticPr fontId="5"/>
  </si>
  <si>
    <t>※校種を必ず選択してください
※一般も「一般」を選択してください</t>
    <rPh sb="1" eb="3">
      <t>コウシュ</t>
    </rPh>
    <rPh sb="4" eb="5">
      <t>カナラ</t>
    </rPh>
    <rPh sb="6" eb="8">
      <t>センタク</t>
    </rPh>
    <rPh sb="16" eb="18">
      <t>イッパン</t>
    </rPh>
    <rPh sb="20" eb="22">
      <t>イッパン</t>
    </rPh>
    <phoneticPr fontId="5"/>
  </si>
  <si>
    <t>１分２秒３４　→　10233</t>
    <rPh sb="1" eb="2">
      <t>フン</t>
    </rPh>
    <rPh sb="3" eb="4">
      <t>ビョウ</t>
    </rPh>
    <phoneticPr fontId="5"/>
  </si>
  <si>
    <t>６５秒４３　→　10543</t>
    <rPh sb="2" eb="3">
      <t>ビョウ</t>
    </rPh>
    <phoneticPr fontId="5"/>
  </si>
  <si>
    <t>６５秒４　→　10540</t>
    <rPh sb="2" eb="3">
      <t>ビョウ</t>
    </rPh>
    <phoneticPr fontId="5"/>
  </si>
  <si>
    <t>開催日</t>
    <rPh sb="0" eb="3">
      <t>カイサイビ</t>
    </rPh>
    <phoneticPr fontId="5"/>
  </si>
  <si>
    <t>80mH</t>
    <phoneticPr fontId="5"/>
  </si>
  <si>
    <t>100mH</t>
  </si>
  <si>
    <t>※セルの入力ミスが無いか申込書の個人参加料明細表で確認して下さい。</t>
    <rPh sb="4" eb="6">
      <t>ニュウリョク</t>
    </rPh>
    <rPh sb="9" eb="10">
      <t>ナ</t>
    </rPh>
    <rPh sb="12" eb="14">
      <t>モウシコミ</t>
    </rPh>
    <rPh sb="14" eb="15">
      <t>ショ</t>
    </rPh>
    <rPh sb="23" eb="24">
      <t>ヒョウ</t>
    </rPh>
    <rPh sb="25" eb="27">
      <t>カクニン</t>
    </rPh>
    <rPh sb="29" eb="30">
      <t>クダ</t>
    </rPh>
    <phoneticPr fontId="5"/>
  </si>
  <si>
    <t>所属名（校種）</t>
    <rPh sb="0" eb="3">
      <t>ショゾクメイ</t>
    </rPh>
    <rPh sb="4" eb="6">
      <t>コウシュ</t>
    </rPh>
    <phoneticPr fontId="5"/>
  </si>
  <si>
    <t>男子選手名簿</t>
    <rPh sb="0" eb="2">
      <t>ダンシ</t>
    </rPh>
    <rPh sb="2" eb="4">
      <t>センシュ</t>
    </rPh>
    <rPh sb="4" eb="6">
      <t>メイボ</t>
    </rPh>
    <phoneticPr fontId="5"/>
  </si>
  <si>
    <t>女子選手名簿</t>
    <rPh sb="0" eb="2">
      <t>ジョシ</t>
    </rPh>
    <rPh sb="2" eb="4">
      <t>センシュ</t>
    </rPh>
    <rPh sb="4" eb="6">
      <t>メイボ</t>
    </rPh>
    <phoneticPr fontId="5"/>
  </si>
  <si>
    <t>男　子 ４×１００ｍＲ</t>
  </si>
  <si>
    <t>女　子 ４×１００ｍＲ</t>
    <rPh sb="0" eb="1">
      <t>ジョ</t>
    </rPh>
    <phoneticPr fontId="5"/>
  </si>
  <si>
    <t>※ 記録の欄にベスト記録か目標記録か「なし」を必ず入力してください。空欄だと読み込みません。</t>
    <rPh sb="2" eb="4">
      <t>キロク</t>
    </rPh>
    <rPh sb="5" eb="6">
      <t>ラン</t>
    </rPh>
    <rPh sb="10" eb="12">
      <t>キロク</t>
    </rPh>
    <rPh sb="13" eb="15">
      <t>モクヒョウ</t>
    </rPh>
    <rPh sb="15" eb="17">
      <t>キロク</t>
    </rPh>
    <rPh sb="23" eb="24">
      <t>カナラ</t>
    </rPh>
    <rPh sb="25" eb="27">
      <t>ニュウリョク</t>
    </rPh>
    <rPh sb="34" eb="36">
      <t>クウラン</t>
    </rPh>
    <rPh sb="38" eb="39">
      <t>ヨ</t>
    </rPh>
    <rPh sb="40" eb="41">
      <t>コ</t>
    </rPh>
    <phoneticPr fontId="5"/>
  </si>
  <si>
    <t>必ず胸ナンバーは昇順で入力してください。</t>
    <rPh sb="0" eb="1">
      <t>カナラ</t>
    </rPh>
    <rPh sb="2" eb="3">
      <t>ムネ</t>
    </rPh>
    <rPh sb="8" eb="10">
      <t>ショウジュン</t>
    </rPh>
    <rPh sb="11" eb="13">
      <t>ニュウリョク</t>
    </rPh>
    <phoneticPr fontId="2"/>
  </si>
  <si>
    <t>※クラブチームの場合も必ず小学校・中学校・高等学校・大学・一般の選択してください。</t>
    <rPh sb="8" eb="10">
      <t>バアイ</t>
    </rPh>
    <rPh sb="11" eb="12">
      <t>カナラ</t>
    </rPh>
    <rPh sb="13" eb="14">
      <t>ショウ</t>
    </rPh>
    <rPh sb="14" eb="16">
      <t>ガッコウ</t>
    </rPh>
    <rPh sb="17" eb="18">
      <t>チュウ</t>
    </rPh>
    <rPh sb="18" eb="20">
      <t>ガッコウ</t>
    </rPh>
    <rPh sb="21" eb="22">
      <t>ダカ</t>
    </rPh>
    <rPh sb="22" eb="23">
      <t>トウ</t>
    </rPh>
    <rPh sb="23" eb="25">
      <t>ガッコウ</t>
    </rPh>
    <rPh sb="26" eb="27">
      <t>ダイ</t>
    </rPh>
    <rPh sb="27" eb="28">
      <t>ガク</t>
    </rPh>
    <rPh sb="29" eb="31">
      <t>イッパン</t>
    </rPh>
    <rPh sb="32" eb="34">
      <t>センタク</t>
    </rPh>
    <phoneticPr fontId="5"/>
  </si>
  <si>
    <t>※エントリー数が３０人を超える場合はファイルを２つに分けてください。その場合、ファイル名は「〇◆中学校その１」、「〇◆中学校その２」のようにしてください。</t>
    <rPh sb="6" eb="7">
      <t>スウ</t>
    </rPh>
    <rPh sb="10" eb="11">
      <t>ニン</t>
    </rPh>
    <rPh sb="12" eb="13">
      <t>コ</t>
    </rPh>
    <rPh sb="15" eb="17">
      <t>バアイ</t>
    </rPh>
    <rPh sb="26" eb="27">
      <t>ワ</t>
    </rPh>
    <rPh sb="36" eb="38">
      <t>バアイ</t>
    </rPh>
    <rPh sb="43" eb="44">
      <t>メイ</t>
    </rPh>
    <rPh sb="48" eb="51">
      <t>チュウガッコウ</t>
    </rPh>
    <phoneticPr fontId="5"/>
  </si>
  <si>
    <t>※疑問点があった場合に連絡先したいので必ず記載してください。</t>
    <rPh sb="1" eb="4">
      <t>ギモンテン</t>
    </rPh>
    <rPh sb="8" eb="10">
      <t>バアイ</t>
    </rPh>
    <rPh sb="11" eb="13">
      <t>レンラク</t>
    </rPh>
    <rPh sb="13" eb="14">
      <t>サキ</t>
    </rPh>
    <rPh sb="19" eb="20">
      <t>カナラ</t>
    </rPh>
    <rPh sb="21" eb="23">
      <t>キサイ</t>
    </rPh>
    <phoneticPr fontId="5"/>
  </si>
  <si>
    <t>※ 小学生の男女混合の場合は男子の欄に右の表から女子の選手の胸№、氏名、学年をコピペしてください。</t>
    <rPh sb="2" eb="5">
      <t>ショウガクセイ</t>
    </rPh>
    <rPh sb="6" eb="10">
      <t>ダンジョコンゴウ</t>
    </rPh>
    <rPh sb="11" eb="13">
      <t>バアイ</t>
    </rPh>
    <rPh sb="14" eb="16">
      <t>ダンシ</t>
    </rPh>
    <rPh sb="17" eb="18">
      <t>ラン</t>
    </rPh>
    <rPh sb="19" eb="20">
      <t>ミギ</t>
    </rPh>
    <rPh sb="21" eb="22">
      <t>ヒョウ</t>
    </rPh>
    <rPh sb="24" eb="26">
      <t>ジョシ</t>
    </rPh>
    <rPh sb="27" eb="29">
      <t>センシュ</t>
    </rPh>
    <rPh sb="33" eb="35">
      <t>シメイ</t>
    </rPh>
    <rPh sb="36" eb="38">
      <t>ガクネン</t>
    </rPh>
    <phoneticPr fontId="5"/>
  </si>
  <si>
    <t>※ №の欄には右の表を参考にして出場選手の胸№を入力してください。名前と学年が表示されます。</t>
    <rPh sb="7" eb="8">
      <t>ミギ</t>
    </rPh>
    <rPh sb="9" eb="10">
      <t>ヒョウ</t>
    </rPh>
    <rPh sb="11" eb="13">
      <t>サンコウ</t>
    </rPh>
    <rPh sb="37" eb="39">
      <t>ガクネン</t>
    </rPh>
    <phoneticPr fontId="5"/>
  </si>
  <si>
    <t>胸№</t>
  </si>
  <si>
    <t>※　記録の欄にベスト記録か目標記録か「なし」を必ず入力してください。空欄だと読み込みません。
※　№の欄には右の表を参考にして出場選手の胸№を入力してください。名前と学年が表示されます。</t>
    <rPh sb="2" eb="4">
      <t>キロク</t>
    </rPh>
    <rPh sb="5" eb="6">
      <t>ラン</t>
    </rPh>
    <rPh sb="10" eb="12">
      <t>キロク</t>
    </rPh>
    <rPh sb="13" eb="15">
      <t>モクヒョウ</t>
    </rPh>
    <rPh sb="15" eb="17">
      <t>キロク</t>
    </rPh>
    <rPh sb="23" eb="24">
      <t>カナラ</t>
    </rPh>
    <rPh sb="25" eb="27">
      <t>ニュウリョク</t>
    </rPh>
    <rPh sb="83" eb="85">
      <t>ガクネン</t>
    </rPh>
    <phoneticPr fontId="5"/>
  </si>
  <si>
    <t>※この左の選手名簿は
「選手申込一覧表」にリンクしています。</t>
    <rPh sb="3" eb="4">
      <t>ヒダリ</t>
    </rPh>
    <rPh sb="5" eb="9">
      <t>センシュメイボ</t>
    </rPh>
    <rPh sb="12" eb="19">
      <t>センシュモウシコミイチランヒョウ</t>
    </rPh>
    <phoneticPr fontId="5"/>
  </si>
  <si>
    <t>OP100m</t>
    <phoneticPr fontId="5"/>
  </si>
  <si>
    <t>OP1500m</t>
    <phoneticPr fontId="5"/>
  </si>
  <si>
    <t>1年100ｍ</t>
    <rPh sb="1" eb="2">
      <t>ネン</t>
    </rPh>
    <phoneticPr fontId="5"/>
  </si>
  <si>
    <t>1年1500m</t>
    <phoneticPr fontId="5"/>
  </si>
  <si>
    <t>1年走幅跳</t>
    <phoneticPr fontId="2"/>
  </si>
  <si>
    <t>1年800m</t>
    <phoneticPr fontId="5"/>
  </si>
  <si>
    <t>1年走幅跳</t>
    <rPh sb="2" eb="5">
      <t>ハシリハバトビ</t>
    </rPh>
    <phoneticPr fontId="2"/>
  </si>
  <si>
    <t>１年男子 ４×１００ｍＲ</t>
    <rPh sb="1" eb="2">
      <t>ネン</t>
    </rPh>
    <rPh sb="2" eb="3">
      <t>ダン</t>
    </rPh>
    <phoneticPr fontId="5"/>
  </si>
  <si>
    <t>１年女子 ４×１００ｍＲ</t>
    <rPh sb="1" eb="2">
      <t>ネン</t>
    </rPh>
    <rPh sb="2" eb="3">
      <t>ジョ</t>
    </rPh>
    <phoneticPr fontId="5"/>
  </si>
  <si>
    <t>共通</t>
    <rPh sb="0" eb="2">
      <t>キョウツウ</t>
    </rPh>
    <phoneticPr fontId="5"/>
  </si>
  <si>
    <t>１年</t>
    <rPh sb="1" eb="2">
      <t>ネン</t>
    </rPh>
    <phoneticPr fontId="5"/>
  </si>
  <si>
    <t>共　通</t>
    <rPh sb="0" eb="1">
      <t>キョウ</t>
    </rPh>
    <rPh sb="2" eb="3">
      <t>ツウ</t>
    </rPh>
    <phoneticPr fontId="5"/>
  </si>
  <si>
    <t>１　年</t>
    <rPh sb="2" eb="3">
      <t>ネン</t>
    </rPh>
    <phoneticPr fontId="5"/>
  </si>
  <si>
    <t>この表で必ず各選手の参加種目を確認してください。
なお、この表は他のページの関数が壊れていたり、行削除したりすると読込ができず正常に動かないようになっていますので、直接入力できないようにしてあります。</t>
    <rPh sb="2" eb="3">
      <t>ヒョウ</t>
    </rPh>
    <rPh sb="4" eb="5">
      <t>カナラ</t>
    </rPh>
    <rPh sb="6" eb="9">
      <t>カクセンシュ</t>
    </rPh>
    <rPh sb="10" eb="14">
      <t>サンカシュモク</t>
    </rPh>
    <rPh sb="15" eb="17">
      <t>カクニン</t>
    </rPh>
    <rPh sb="30" eb="31">
      <t>ヒョウ</t>
    </rPh>
    <rPh sb="32" eb="33">
      <t>タ</t>
    </rPh>
    <rPh sb="38" eb="40">
      <t>カンスウ</t>
    </rPh>
    <rPh sb="41" eb="42">
      <t>コワ</t>
    </rPh>
    <rPh sb="48" eb="51">
      <t>ギョウサクジョ</t>
    </rPh>
    <rPh sb="57" eb="59">
      <t>ヨミコミ</t>
    </rPh>
    <rPh sb="63" eb="65">
      <t>セイジョウ</t>
    </rPh>
    <rPh sb="66" eb="67">
      <t>ウゴ</t>
    </rPh>
    <rPh sb="82" eb="84">
      <t>チョクセツ</t>
    </rPh>
    <rPh sb="84" eb="86">
      <t>ニュウリョク</t>
    </rPh>
    <phoneticPr fontId="5"/>
  </si>
  <si>
    <t>石川県</t>
    <rPh sb="0" eb="3">
      <t>イシカワケン</t>
    </rPh>
    <phoneticPr fontId="5"/>
  </si>
  <si>
    <t>クラブ</t>
    <phoneticPr fontId="5"/>
  </si>
  <si>
    <t>印</t>
    <rPh sb="0" eb="1">
      <t>イン</t>
    </rPh>
    <phoneticPr fontId="5"/>
  </si>
  <si>
    <t>【リレーメンバー一覧】</t>
    <rPh sb="8" eb="10">
      <t>イチラン</t>
    </rPh>
    <phoneticPr fontId="5"/>
  </si>
  <si>
    <t>【個人種目一覧】</t>
    <rPh sb="1" eb="5">
      <t>コジンシュモク</t>
    </rPh>
    <rPh sb="5" eb="7">
      <t>イチラン</t>
    </rPh>
    <phoneticPr fontId="5"/>
  </si>
  <si>
    <t>【審判協力者】</t>
    <rPh sb="1" eb="3">
      <t>シンパン</t>
    </rPh>
    <rPh sb="3" eb="5">
      <t>キョウリョク</t>
    </rPh>
    <rPh sb="5" eb="6">
      <t>シャ</t>
    </rPh>
    <phoneticPr fontId="5"/>
  </si>
  <si>
    <t>作成日</t>
    <rPh sb="0" eb="3">
      <t>サクセイビ</t>
    </rPh>
    <phoneticPr fontId="5"/>
  </si>
  <si>
    <t>データ作成日</t>
    <rPh sb="3" eb="6">
      <t>サクセイビ</t>
    </rPh>
    <phoneticPr fontId="5"/>
  </si>
  <si>
    <t>所属長・代表者</t>
    <rPh sb="4" eb="7">
      <t>ダイヒョウシャ</t>
    </rPh>
    <phoneticPr fontId="5"/>
  </si>
  <si>
    <t>審判協力者</t>
    <rPh sb="0" eb="2">
      <t>シンパン</t>
    </rPh>
    <rPh sb="2" eb="5">
      <t>キョウリョクシャ</t>
    </rPh>
    <phoneticPr fontId="5"/>
  </si>
  <si>
    <t>JT</t>
    <phoneticPr fontId="5"/>
  </si>
  <si>
    <t>JT</t>
    <phoneticPr fontId="5"/>
  </si>
  <si>
    <t>※2024/10/10 や 令和６年１０月１０日 どちらでも良い</t>
    <rPh sb="14" eb="16">
      <t>レイワ</t>
    </rPh>
    <rPh sb="17" eb="18">
      <t>ネン</t>
    </rPh>
    <rPh sb="20" eb="21">
      <t>ガツ</t>
    </rPh>
    <rPh sb="23" eb="24">
      <t>ニチ</t>
    </rPh>
    <rPh sb="30" eb="31">
      <t>ヨ</t>
    </rPh>
    <phoneticPr fontId="5"/>
  </si>
  <si>
    <r>
      <rPr>
        <sz val="10"/>
        <rFont val="BIZ UDゴシック"/>
        <family val="3"/>
        <charset val="128"/>
      </rPr>
      <t xml:space="preserve">読み仮名
</t>
    </r>
    <r>
      <rPr>
        <b/>
        <sz val="9"/>
        <color rgb="FFFF0000"/>
        <rFont val="BIZ UDゴシック"/>
        <family val="3"/>
        <charset val="128"/>
      </rPr>
      <t>必ず入力
してください</t>
    </r>
    <rPh sb="0" eb="1">
      <t>ヨ</t>
    </rPh>
    <rPh sb="2" eb="4">
      <t>ガナ</t>
    </rPh>
    <rPh sb="5" eb="6">
      <t>カナラ</t>
    </rPh>
    <rPh sb="7" eb="9">
      <t>ニュウリョク</t>
    </rPh>
    <phoneticPr fontId="2"/>
  </si>
  <si>
    <t>令和７年度　第６７回 全能登中学校新人陸上競技大会</t>
    <rPh sb="0" eb="2">
      <t>レイワ</t>
    </rPh>
    <rPh sb="3" eb="5">
      <t>ネンド</t>
    </rPh>
    <rPh sb="6" eb="7">
      <t>ダイ</t>
    </rPh>
    <rPh sb="9" eb="10">
      <t>カイ</t>
    </rPh>
    <rPh sb="11" eb="12">
      <t>ゼン</t>
    </rPh>
    <rPh sb="12" eb="14">
      <t>ノト</t>
    </rPh>
    <rPh sb="14" eb="17">
      <t>チュウガッコウ</t>
    </rPh>
    <rPh sb="17" eb="19">
      <t>シンジン</t>
    </rPh>
    <rPh sb="19" eb="21">
      <t>リクジョウ</t>
    </rPh>
    <rPh sb="21" eb="23">
      <t>キョウギ</t>
    </rPh>
    <rPh sb="23" eb="25">
      <t>タイカイ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</si>
</sst>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lt;=999]000;[&lt;=9999]000\-00;000\-0000"/>
    <numFmt numFmtId="177" formatCode="[$-F800]dddd\,\ mmmm\ dd\,\ yyyy"/>
  </numFmts>
  <fonts count="76"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9.5500000000000007"/>
      <name val="ＭＳ 明朝"/>
      <family val="1"/>
      <charset val="128"/>
    </font>
    <font>
      <sz val="6"/>
      <name val="ＭＳ Ｐゴシック"/>
      <family val="2"/>
      <charset val="128"/>
      <scheme val="minor"/>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1"/>
      <color theme="1"/>
      <name val="ＭＳ Ｐゴシック"/>
      <family val="2"/>
      <charset val="128"/>
      <scheme val="minor"/>
    </font>
    <font>
      <sz val="11"/>
      <color rgb="FFFF0000"/>
      <name val="ＭＳ Ｐゴシック"/>
      <family val="2"/>
      <charset val="128"/>
      <scheme val="minor"/>
    </font>
    <font>
      <i/>
      <sz val="11"/>
      <color theme="1"/>
      <name val="ＭＳ Ｐゴシック"/>
      <family val="3"/>
      <charset val="128"/>
      <scheme val="minor"/>
    </font>
    <font>
      <b/>
      <sz val="16"/>
      <color theme="1"/>
      <name val="ＭＳ ゴシック"/>
      <family val="3"/>
      <charset val="128"/>
    </font>
    <font>
      <sz val="20"/>
      <color theme="1"/>
      <name val="ＭＳ Ｐゴシック"/>
      <family val="2"/>
      <charset val="128"/>
      <scheme val="minor"/>
    </font>
    <font>
      <sz val="12"/>
      <color theme="1"/>
      <name val="ＭＳ Ｐゴシック"/>
      <family val="2"/>
      <charset val="128"/>
      <scheme val="minor"/>
    </font>
    <font>
      <b/>
      <sz val="16"/>
      <color theme="1"/>
      <name val="ＭＳ Ｐゴシック"/>
      <family val="3"/>
      <charset val="128"/>
      <scheme val="minor"/>
    </font>
    <font>
      <i/>
      <sz val="9.5500000000000007"/>
      <name val="ＭＳ ゴシック"/>
      <family val="3"/>
      <charset val="128"/>
    </font>
    <font>
      <sz val="11"/>
      <color rgb="FFFF0000"/>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18"/>
      <color theme="1"/>
      <name val="ＭＳ Ｐゴシック"/>
      <family val="3"/>
      <charset val="128"/>
      <scheme val="minor"/>
    </font>
    <font>
      <sz val="18"/>
      <color theme="1"/>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sz val="14"/>
      <color theme="1"/>
      <name val="ＭＳ 明朝"/>
      <family val="1"/>
      <charset val="128"/>
    </font>
    <font>
      <sz val="11"/>
      <color theme="1"/>
      <name val="ＭＳ Ｐゴシック"/>
      <family val="3"/>
      <charset val="128"/>
    </font>
    <font>
      <b/>
      <sz val="14"/>
      <color theme="1"/>
      <name val="ＭＳ 明朝"/>
      <family val="1"/>
      <charset val="128"/>
    </font>
    <font>
      <sz val="14"/>
      <color theme="1"/>
      <name val="ＭＳ ゴシック"/>
      <family val="3"/>
      <charset val="128"/>
    </font>
    <font>
      <sz val="11"/>
      <color rgb="FFFF0000"/>
      <name val="ＭＳ Ｐゴシック"/>
      <family val="3"/>
      <charset val="128"/>
    </font>
    <font>
      <b/>
      <sz val="11"/>
      <color rgb="FFFF0000"/>
      <name val="ＭＳ Ｐゴシック"/>
      <family val="3"/>
      <charset val="128"/>
      <scheme val="minor"/>
    </font>
    <font>
      <b/>
      <sz val="10"/>
      <color rgb="FFFF0000"/>
      <name val="ＭＳ Ｐゴシック"/>
      <family val="3"/>
      <charset val="128"/>
      <scheme val="minor"/>
    </font>
    <font>
      <b/>
      <sz val="14"/>
      <name val="ＭＳ 明朝"/>
      <family val="1"/>
      <charset val="128"/>
    </font>
    <font>
      <sz val="14"/>
      <name val="ＭＳ 明朝"/>
      <family val="1"/>
      <charset val="128"/>
    </font>
    <font>
      <sz val="14"/>
      <name val="ＭＳ ゴシック"/>
      <family val="3"/>
      <charset val="128"/>
    </font>
    <font>
      <b/>
      <sz val="1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b/>
      <sz val="14"/>
      <color rgb="FFFF0000"/>
      <name val="ＭＳ Ｐゴシック"/>
      <family val="3"/>
      <charset val="128"/>
    </font>
    <font>
      <b/>
      <sz val="15"/>
      <color rgb="FFFF0000"/>
      <name val="ＭＳ Ｐゴシック"/>
      <family val="3"/>
      <charset val="128"/>
    </font>
    <font>
      <sz val="18"/>
      <color theme="1"/>
      <name val="HGPｺﾞｼｯｸE"/>
      <family val="3"/>
      <charset val="128"/>
    </font>
    <font>
      <sz val="8"/>
      <color theme="0"/>
      <name val="ＭＳ Ｐゴシック"/>
      <family val="3"/>
      <charset val="128"/>
      <scheme val="minor"/>
    </font>
    <font>
      <b/>
      <sz val="15"/>
      <color theme="0"/>
      <name val="ＭＳ Ｐゴシック"/>
      <family val="3"/>
      <charset val="128"/>
    </font>
    <font>
      <b/>
      <sz val="13"/>
      <color rgb="FFFF0000"/>
      <name val="ＭＳ Ｐゴシック"/>
      <family val="3"/>
      <charset val="128"/>
      <scheme val="minor"/>
    </font>
    <font>
      <sz val="22"/>
      <color theme="1"/>
      <name val="HGPｺﾞｼｯｸE"/>
      <family val="3"/>
      <charset val="128"/>
    </font>
    <font>
      <sz val="24"/>
      <color theme="1"/>
      <name val="HGS創英角ｺﾞｼｯｸUB"/>
      <family val="3"/>
      <charset val="128"/>
    </font>
    <font>
      <sz val="16"/>
      <color theme="1"/>
      <name val="BIZ UDゴシック"/>
      <family val="3"/>
      <charset val="128"/>
    </font>
    <font>
      <sz val="12"/>
      <color theme="1"/>
      <name val="BIZ UDゴシック"/>
      <family val="3"/>
      <charset val="128"/>
    </font>
    <font>
      <sz val="14"/>
      <color theme="1"/>
      <name val="BIZ UDゴシック"/>
      <family val="3"/>
      <charset val="128"/>
    </font>
    <font>
      <sz val="12"/>
      <name val="BIZ UDゴシック"/>
      <family val="3"/>
      <charset val="128"/>
    </font>
    <font>
      <sz val="14"/>
      <name val="BIZ UDゴシック"/>
      <family val="3"/>
      <charset val="128"/>
    </font>
    <font>
      <sz val="11"/>
      <color theme="1"/>
      <name val="BIZ UDゴシック"/>
      <family val="3"/>
      <charset val="128"/>
    </font>
    <font>
      <sz val="9"/>
      <color theme="1"/>
      <name val="BIZ UDゴシック"/>
      <family val="3"/>
      <charset val="128"/>
    </font>
    <font>
      <b/>
      <sz val="14"/>
      <color theme="1"/>
      <name val="BIZ UDゴシック"/>
      <family val="3"/>
      <charset val="128"/>
    </font>
    <font>
      <b/>
      <sz val="11"/>
      <color theme="1"/>
      <name val="BIZ UDゴシック"/>
      <family val="3"/>
      <charset val="128"/>
    </font>
    <font>
      <b/>
      <sz val="10"/>
      <color theme="1"/>
      <name val="BIZ UDゴシック"/>
      <family val="3"/>
      <charset val="128"/>
    </font>
    <font>
      <b/>
      <sz val="7"/>
      <color theme="1"/>
      <name val="BIZ UDゴシック"/>
      <family val="3"/>
      <charset val="128"/>
    </font>
    <font>
      <b/>
      <sz val="20"/>
      <color theme="1"/>
      <name val="BIZ UDゴシック"/>
      <family val="3"/>
      <charset val="128"/>
    </font>
    <font>
      <sz val="9"/>
      <name val="BIZ UDゴシック"/>
      <family val="3"/>
      <charset val="128"/>
    </font>
    <font>
      <sz val="18"/>
      <color theme="1"/>
      <name val="BIZ UDゴシック"/>
      <family val="3"/>
      <charset val="128"/>
    </font>
    <font>
      <sz val="10"/>
      <color theme="1"/>
      <name val="BIZ UDゴシック"/>
      <family val="3"/>
      <charset val="128"/>
    </font>
    <font>
      <b/>
      <sz val="11"/>
      <name val="BIZ UDゴシック"/>
      <family val="3"/>
      <charset val="128"/>
    </font>
    <font>
      <b/>
      <sz val="8"/>
      <color rgb="FFFF0000"/>
      <name val="BIZ UDゴシック"/>
      <family val="3"/>
      <charset val="128"/>
    </font>
    <font>
      <sz val="10"/>
      <color rgb="FFFF0000"/>
      <name val="BIZ UDゴシック"/>
      <family val="3"/>
      <charset val="128"/>
    </font>
    <font>
      <sz val="10"/>
      <name val="BIZ UDゴシック"/>
      <family val="3"/>
      <charset val="128"/>
    </font>
    <font>
      <b/>
      <sz val="9"/>
      <color rgb="FFFF0000"/>
      <name val="BIZ UDゴシック"/>
      <family val="3"/>
      <charset val="128"/>
    </font>
    <font>
      <sz val="20"/>
      <color theme="1"/>
      <name val="BIZ UDゴシック"/>
      <family val="3"/>
      <charset val="128"/>
    </font>
    <font>
      <b/>
      <sz val="12"/>
      <color theme="1"/>
      <name val="BIZ UDゴシック"/>
      <family val="3"/>
      <charset val="128"/>
    </font>
    <font>
      <b/>
      <sz val="12"/>
      <name val="BIZ UDゴシック"/>
      <family val="3"/>
      <charset val="128"/>
    </font>
    <font>
      <b/>
      <sz val="10"/>
      <color rgb="FFFF0000"/>
      <name val="BIZ UDゴシック"/>
      <family val="3"/>
      <charset val="128"/>
    </font>
    <font>
      <b/>
      <i/>
      <sz val="11"/>
      <color theme="1"/>
      <name val="BIZ UDゴシック"/>
      <family val="3"/>
      <charset val="128"/>
    </font>
    <font>
      <i/>
      <sz val="11"/>
      <color theme="1"/>
      <name val="BIZ UDゴシック"/>
      <family val="3"/>
      <charset val="128"/>
    </font>
    <font>
      <sz val="9"/>
      <color theme="0"/>
      <name val="BIZ UDゴシック"/>
      <family val="3"/>
      <charset val="128"/>
    </font>
    <font>
      <i/>
      <sz val="8"/>
      <color theme="1"/>
      <name val="BIZ UDゴシック"/>
      <family val="3"/>
      <charset val="128"/>
    </font>
  </fonts>
  <fills count="1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C000"/>
        <bgColor indexed="64"/>
      </patternFill>
    </fill>
    <fill>
      <patternFill patternType="solid">
        <fgColor theme="2"/>
        <bgColor indexed="64"/>
      </patternFill>
    </fill>
    <fill>
      <patternFill patternType="solid">
        <fgColor theme="3" tint="0.79998168889431442"/>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style="medium">
        <color indexed="64"/>
      </top>
      <bottom/>
      <diagonal/>
    </border>
    <border>
      <left style="slantDashDot">
        <color indexed="64"/>
      </left>
      <right style="slantDashDot">
        <color indexed="64"/>
      </right>
      <top/>
      <bottom style="slantDashDot">
        <color indexed="64"/>
      </bottom>
      <diagonal/>
    </border>
    <border>
      <left/>
      <right/>
      <top/>
      <bottom style="slantDashDot">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slantDashDot">
        <color indexed="64"/>
      </left>
      <right style="slantDashDot">
        <color indexed="64"/>
      </right>
      <top style="slantDashDot">
        <color indexed="64"/>
      </top>
      <bottom/>
      <diagonal/>
    </border>
    <border>
      <left style="slantDashDot">
        <color indexed="64"/>
      </left>
      <right style="slantDashDot">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style="thin">
        <color indexed="8"/>
      </right>
      <top style="medium">
        <color rgb="FFFF0000"/>
      </top>
      <bottom style="medium">
        <color rgb="FFFF0000"/>
      </bottom>
      <diagonal/>
    </border>
    <border>
      <left style="thin">
        <color indexed="8"/>
      </left>
      <right style="thin">
        <color indexed="8"/>
      </right>
      <top style="medium">
        <color rgb="FFFF0000"/>
      </top>
      <bottom style="medium">
        <color rgb="FFFF0000"/>
      </bottom>
      <diagonal/>
    </border>
    <border>
      <left style="thin">
        <color indexed="8"/>
      </left>
      <right style="medium">
        <color rgb="FFFF0000"/>
      </right>
      <top style="medium">
        <color rgb="FFFF0000"/>
      </top>
      <bottom style="medium">
        <color rgb="FFFF0000"/>
      </bottom>
      <diagonal/>
    </border>
    <border>
      <left style="thin">
        <color indexed="8"/>
      </left>
      <right/>
      <top style="medium">
        <color rgb="FFFF0000"/>
      </top>
      <bottom style="medium">
        <color rgb="FFFF0000"/>
      </bottom>
      <diagonal/>
    </border>
    <border>
      <left style="medium">
        <color indexed="64"/>
      </left>
      <right style="medium">
        <color indexed="64"/>
      </right>
      <top style="medium">
        <color indexed="64"/>
      </top>
      <bottom style="medium">
        <color indexed="64"/>
      </bottom>
      <diagonal/>
    </border>
    <border>
      <left/>
      <right style="slantDashDot">
        <color indexed="64"/>
      </right>
      <top/>
      <bottom/>
      <diagonal/>
    </border>
  </borders>
  <cellStyleXfs count="7">
    <xf numFmtId="0" fontId="0" fillId="0" borderId="0">
      <alignment vertical="center"/>
    </xf>
    <xf numFmtId="0" fontId="1" fillId="0" borderId="0"/>
    <xf numFmtId="0" fontId="4" fillId="0" borderId="0"/>
    <xf numFmtId="0" fontId="6" fillId="0" borderId="0">
      <alignment vertical="center"/>
    </xf>
    <xf numFmtId="0" fontId="7" fillId="0" borderId="0">
      <alignment vertical="center"/>
    </xf>
    <xf numFmtId="38" fontId="1" fillId="0" borderId="0" applyFont="0" applyFill="0" applyBorder="0" applyAlignment="0" applyProtection="0"/>
    <xf numFmtId="38" fontId="9" fillId="0" borderId="0" applyFont="0" applyFill="0" applyBorder="0" applyAlignment="0" applyProtection="0">
      <alignment vertical="center"/>
    </xf>
  </cellStyleXfs>
  <cellXfs count="297">
    <xf numFmtId="0" fontId="0" fillId="0" borderId="0" xfId="0">
      <alignment vertical="center"/>
    </xf>
    <xf numFmtId="0" fontId="0" fillId="0" borderId="1" xfId="0" applyBorder="1">
      <alignment vertical="center"/>
    </xf>
    <xf numFmtId="0" fontId="3" fillId="0" borderId="1" xfId="1" applyFont="1" applyBorder="1" applyAlignment="1">
      <alignment vertical="center" shrinkToFit="1"/>
    </xf>
    <xf numFmtId="0" fontId="0" fillId="0" borderId="1" xfId="0" applyBorder="1" applyAlignment="1">
      <alignment horizontal="center" vertical="center"/>
    </xf>
    <xf numFmtId="0" fontId="8" fillId="0" borderId="0" xfId="0" applyFont="1">
      <alignment vertical="center"/>
    </xf>
    <xf numFmtId="0" fontId="0" fillId="0" borderId="0" xfId="0" applyAlignment="1">
      <alignment horizontal="center" vertical="center"/>
    </xf>
    <xf numFmtId="0" fontId="0" fillId="3" borderId="0" xfId="0" applyFill="1">
      <alignment vertical="center"/>
    </xf>
    <xf numFmtId="0" fontId="0" fillId="4" borderId="0" xfId="0" applyFill="1">
      <alignment vertical="center"/>
    </xf>
    <xf numFmtId="0" fontId="11" fillId="0" borderId="0" xfId="0" applyFont="1">
      <alignment vertical="center"/>
    </xf>
    <xf numFmtId="0" fontId="0" fillId="2" borderId="1" xfId="0" applyFill="1" applyBorder="1" applyAlignment="1">
      <alignment horizontal="center" vertical="center"/>
    </xf>
    <xf numFmtId="0" fontId="0" fillId="0" borderId="11" xfId="0" applyBorder="1">
      <alignment vertical="center"/>
    </xf>
    <xf numFmtId="0" fontId="0" fillId="0" borderId="12" xfId="0" applyBorder="1">
      <alignment vertical="center"/>
    </xf>
    <xf numFmtId="0" fontId="14" fillId="0" borderId="0" xfId="0" applyFont="1">
      <alignment vertical="center"/>
    </xf>
    <xf numFmtId="0" fontId="18" fillId="0" borderId="0" xfId="0" applyFont="1">
      <alignment vertical="center"/>
    </xf>
    <xf numFmtId="0" fontId="0" fillId="0" borderId="0" xfId="0" applyAlignment="1"/>
    <xf numFmtId="0" fontId="16" fillId="0" borderId="0" xfId="0" applyFont="1" applyAlignment="1"/>
    <xf numFmtId="0" fontId="0" fillId="0" borderId="16" xfId="0" applyBorder="1">
      <alignment vertical="center"/>
    </xf>
    <xf numFmtId="0" fontId="18" fillId="2" borderId="1" xfId="0" applyFont="1" applyFill="1" applyBorder="1">
      <alignment vertical="center"/>
    </xf>
    <xf numFmtId="0" fontId="13" fillId="0" borderId="0" xfId="0" applyFont="1">
      <alignment vertical="center"/>
    </xf>
    <xf numFmtId="0" fontId="23" fillId="0" borderId="0" xfId="0" applyFont="1">
      <alignment vertical="center"/>
    </xf>
    <xf numFmtId="0" fontId="0" fillId="2" borderId="2" xfId="0" applyFill="1" applyBorder="1" applyAlignment="1">
      <alignment horizontal="center" vertical="center"/>
    </xf>
    <xf numFmtId="0" fontId="17" fillId="0" borderId="0" xfId="0" applyFont="1" applyAlignment="1">
      <alignment vertical="top"/>
    </xf>
    <xf numFmtId="0" fontId="0" fillId="0" borderId="0" xfId="0" applyProtection="1">
      <alignment vertical="center"/>
      <protection locked="0"/>
    </xf>
    <xf numFmtId="0" fontId="22" fillId="5" borderId="2" xfId="0" applyFont="1" applyFill="1" applyBorder="1" applyAlignment="1">
      <alignment horizontal="center" vertical="center"/>
    </xf>
    <xf numFmtId="0" fontId="22" fillId="5" borderId="1" xfId="0" applyFont="1" applyFill="1" applyBorder="1" applyAlignment="1">
      <alignment horizontal="center" vertical="center"/>
    </xf>
    <xf numFmtId="0" fontId="10" fillId="0" borderId="0" xfId="0" applyFont="1">
      <alignment vertical="center"/>
    </xf>
    <xf numFmtId="0" fontId="28" fillId="0" borderId="0" xfId="0" applyFont="1" applyAlignment="1"/>
    <xf numFmtId="0" fontId="29" fillId="0" borderId="0" xfId="0" applyFont="1" applyAlignment="1">
      <alignment horizontal="center" vertical="center"/>
    </xf>
    <xf numFmtId="0" fontId="29" fillId="0" borderId="0" xfId="0" applyFont="1" applyAlignment="1">
      <alignment horizontal="left" vertical="center"/>
    </xf>
    <xf numFmtId="0" fontId="26" fillId="0" borderId="0" xfId="0" quotePrefix="1" applyFont="1" applyAlignment="1">
      <alignment horizontal="right" vertical="center"/>
    </xf>
    <xf numFmtId="0" fontId="28" fillId="0" borderId="0" xfId="0" applyFont="1" applyAlignment="1">
      <alignment horizontal="center"/>
    </xf>
    <xf numFmtId="0" fontId="27" fillId="0" borderId="0" xfId="0" applyFont="1" applyAlignment="1">
      <alignment horizontal="left" vertical="center"/>
    </xf>
    <xf numFmtId="0" fontId="27" fillId="0" borderId="0" xfId="0" applyFont="1" applyAlignment="1">
      <alignment horizontal="center" vertical="center"/>
    </xf>
    <xf numFmtId="0" fontId="7" fillId="0" borderId="0" xfId="0" applyFont="1" applyAlignment="1">
      <alignment vertical="top"/>
    </xf>
    <xf numFmtId="0" fontId="29" fillId="0" borderId="0" xfId="0" applyFont="1">
      <alignment vertical="center"/>
    </xf>
    <xf numFmtId="0" fontId="27" fillId="0" borderId="0" xfId="0" quotePrefix="1" applyFont="1" applyAlignment="1">
      <alignment horizontal="right" vertical="center"/>
    </xf>
    <xf numFmtId="0" fontId="30" fillId="0" borderId="0" xfId="0" applyFont="1">
      <alignment vertical="center"/>
    </xf>
    <xf numFmtId="0" fontId="0" fillId="0" borderId="10" xfId="0" applyBorder="1" applyAlignment="1">
      <alignment horizontal="right" vertical="center"/>
    </xf>
    <xf numFmtId="0" fontId="0" fillId="0" borderId="0" xfId="0" applyAlignment="1">
      <alignment horizontal="left" vertical="center"/>
    </xf>
    <xf numFmtId="0" fontId="29" fillId="0" borderId="22" xfId="0" applyFont="1" applyBorder="1">
      <alignment vertical="center"/>
    </xf>
    <xf numFmtId="0" fontId="29" fillId="0" borderId="23" xfId="0" applyFont="1" applyBorder="1">
      <alignment vertical="center"/>
    </xf>
    <xf numFmtId="0" fontId="31" fillId="0" borderId="0" xfId="0" applyFont="1" applyAlignment="1"/>
    <xf numFmtId="0" fontId="0" fillId="7" borderId="1" xfId="0" applyFill="1" applyBorder="1">
      <alignment vertical="center"/>
    </xf>
    <xf numFmtId="0" fontId="0" fillId="7" borderId="1" xfId="0" applyFill="1" applyBorder="1" applyAlignment="1">
      <alignment horizontal="center" vertical="center"/>
    </xf>
    <xf numFmtId="0" fontId="3" fillId="7" borderId="1" xfId="1" applyFont="1" applyFill="1" applyBorder="1" applyAlignment="1">
      <alignment vertical="center" shrinkToFit="1"/>
    </xf>
    <xf numFmtId="0" fontId="26" fillId="7" borderId="1" xfId="0" applyFont="1" applyFill="1" applyBorder="1" applyAlignment="1">
      <alignment horizontal="right" vertical="center"/>
    </xf>
    <xf numFmtId="0" fontId="26" fillId="7" borderId="1" xfId="0" applyFont="1" applyFill="1" applyBorder="1" applyAlignment="1">
      <alignment horizontal="center" vertical="center"/>
    </xf>
    <xf numFmtId="0" fontId="26" fillId="7" borderId="11" xfId="0" applyFont="1" applyFill="1" applyBorder="1" applyAlignment="1">
      <alignment horizontal="center" vertical="center"/>
    </xf>
    <xf numFmtId="0" fontId="26" fillId="7" borderId="12" xfId="0" applyFont="1" applyFill="1" applyBorder="1" applyAlignment="1">
      <alignment horizontal="center" vertical="center"/>
    </xf>
    <xf numFmtId="0" fontId="27" fillId="7" borderId="1" xfId="0" applyFont="1" applyFill="1" applyBorder="1" applyAlignment="1">
      <alignment horizontal="right" vertical="center"/>
    </xf>
    <xf numFmtId="0" fontId="27" fillId="7" borderId="1" xfId="0" applyFont="1" applyFill="1" applyBorder="1" applyAlignment="1">
      <alignment horizontal="center" vertical="center"/>
    </xf>
    <xf numFmtId="0" fontId="27" fillId="7" borderId="11" xfId="0" applyFont="1" applyFill="1" applyBorder="1" applyAlignment="1">
      <alignment horizontal="center" vertical="center"/>
    </xf>
    <xf numFmtId="0" fontId="27" fillId="7" borderId="12" xfId="0" applyFont="1" applyFill="1" applyBorder="1" applyAlignment="1">
      <alignment horizontal="center" vertical="center"/>
    </xf>
    <xf numFmtId="0" fontId="29" fillId="8" borderId="0" xfId="0" applyFont="1" applyFill="1" applyAlignment="1">
      <alignment horizontal="center" vertical="center"/>
    </xf>
    <xf numFmtId="0" fontId="29" fillId="8" borderId="0" xfId="0" applyFont="1" applyFill="1" applyAlignment="1">
      <alignment horizontal="left" vertical="center"/>
    </xf>
    <xf numFmtId="0" fontId="28" fillId="8" borderId="0" xfId="0" applyFont="1" applyFill="1" applyAlignment="1">
      <alignment horizontal="center"/>
    </xf>
    <xf numFmtId="0" fontId="28" fillId="8" borderId="0" xfId="0" applyFont="1" applyFill="1" applyAlignment="1"/>
    <xf numFmtId="0" fontId="29" fillId="8" borderId="27" xfId="0" applyFont="1" applyFill="1" applyBorder="1" applyAlignment="1">
      <alignment horizontal="center" vertical="center"/>
    </xf>
    <xf numFmtId="0" fontId="27" fillId="8" borderId="0" xfId="0" applyFont="1" applyFill="1" applyAlignment="1">
      <alignment horizontal="left" vertical="center"/>
    </xf>
    <xf numFmtId="0" fontId="27" fillId="8" borderId="0" xfId="0" applyFont="1" applyFill="1" applyAlignment="1">
      <alignment horizontal="center" vertical="center"/>
    </xf>
    <xf numFmtId="0" fontId="30" fillId="8" borderId="0" xfId="0" applyFont="1" applyFill="1">
      <alignment vertical="center"/>
    </xf>
    <xf numFmtId="0" fontId="29" fillId="8" borderId="30" xfId="0" applyFont="1" applyFill="1" applyBorder="1" applyAlignment="1">
      <alignment horizontal="center" vertical="center"/>
    </xf>
    <xf numFmtId="0" fontId="27" fillId="8" borderId="0" xfId="0" applyFont="1" applyFill="1">
      <alignment vertical="center"/>
    </xf>
    <xf numFmtId="0" fontId="27" fillId="8" borderId="0" xfId="0" quotePrefix="1" applyFont="1" applyFill="1" applyAlignment="1">
      <alignment horizontal="right" vertical="center"/>
    </xf>
    <xf numFmtId="0" fontId="29" fillId="8" borderId="0" xfId="0" applyFont="1" applyFill="1">
      <alignment vertical="center"/>
    </xf>
    <xf numFmtId="0" fontId="29" fillId="8" borderId="28" xfId="0" applyFont="1" applyFill="1" applyBorder="1">
      <alignment vertical="center"/>
    </xf>
    <xf numFmtId="0" fontId="29" fillId="8" borderId="29" xfId="0" applyFont="1" applyFill="1" applyBorder="1">
      <alignment vertical="center"/>
    </xf>
    <xf numFmtId="0" fontId="29" fillId="8" borderId="31" xfId="0" applyFont="1" applyFill="1" applyBorder="1">
      <alignment vertical="center"/>
    </xf>
    <xf numFmtId="0" fontId="32" fillId="0" borderId="0" xfId="0" applyFont="1" applyAlignment="1">
      <alignment vertical="center" wrapText="1"/>
    </xf>
    <xf numFmtId="0" fontId="0" fillId="10" borderId="20" xfId="0" applyFill="1" applyBorder="1">
      <alignment vertical="center"/>
    </xf>
    <xf numFmtId="0" fontId="18" fillId="10" borderId="21" xfId="0" applyFont="1" applyFill="1" applyBorder="1">
      <alignment vertical="center"/>
    </xf>
    <xf numFmtId="0" fontId="32" fillId="10" borderId="21" xfId="0" applyFont="1" applyFill="1" applyBorder="1">
      <alignment vertical="center"/>
    </xf>
    <xf numFmtId="0" fontId="32" fillId="0" borderId="0" xfId="0" applyFont="1">
      <alignment vertical="center"/>
    </xf>
    <xf numFmtId="0" fontId="27" fillId="9" borderId="1" xfId="0" applyFont="1" applyFill="1" applyBorder="1" applyAlignment="1">
      <alignment horizontal="right" vertical="center"/>
    </xf>
    <xf numFmtId="0" fontId="27" fillId="9" borderId="1" xfId="0" applyFont="1" applyFill="1" applyBorder="1" applyAlignment="1">
      <alignment horizontal="center" vertical="center"/>
    </xf>
    <xf numFmtId="0" fontId="27" fillId="9" borderId="11" xfId="0" applyFont="1" applyFill="1" applyBorder="1" applyAlignment="1">
      <alignment horizontal="center" vertical="center"/>
    </xf>
    <xf numFmtId="0" fontId="27" fillId="9" borderId="12" xfId="0" applyFont="1" applyFill="1" applyBorder="1" applyAlignment="1">
      <alignment horizontal="center" vertical="center"/>
    </xf>
    <xf numFmtId="0" fontId="3" fillId="7" borderId="1" xfId="1" applyFont="1" applyFill="1" applyBorder="1" applyAlignment="1">
      <alignment horizontal="center" vertical="center" shrinkToFit="1"/>
    </xf>
    <xf numFmtId="0" fontId="27" fillId="2" borderId="10" xfId="0" applyFont="1" applyFill="1" applyBorder="1" applyAlignment="1">
      <alignment horizontal="center" vertical="center"/>
    </xf>
    <xf numFmtId="0" fontId="26" fillId="2" borderId="10" xfId="0" applyFont="1" applyFill="1" applyBorder="1" applyAlignment="1">
      <alignment horizontal="center" vertical="center"/>
    </xf>
    <xf numFmtId="0" fontId="37" fillId="0" borderId="0" xfId="0" applyFont="1">
      <alignment vertical="center"/>
    </xf>
    <xf numFmtId="0" fontId="21" fillId="0" borderId="10" xfId="0" applyFont="1" applyBorder="1" applyAlignment="1">
      <alignment horizontal="left" vertical="center"/>
    </xf>
    <xf numFmtId="0" fontId="25" fillId="0" borderId="10" xfId="0" applyFont="1" applyBorder="1" applyAlignment="1">
      <alignment horizontal="left" vertical="center"/>
    </xf>
    <xf numFmtId="0" fontId="22" fillId="3" borderId="1" xfId="0" applyFont="1" applyFill="1" applyBorder="1" applyAlignment="1">
      <alignment horizontal="center" vertical="center"/>
    </xf>
    <xf numFmtId="0" fontId="0" fillId="11" borderId="1" xfId="0" applyFill="1" applyBorder="1">
      <alignment vertical="center"/>
    </xf>
    <xf numFmtId="0" fontId="0" fillId="11" borderId="1" xfId="0" applyFill="1" applyBorder="1" applyAlignment="1">
      <alignment horizontal="center" vertical="center"/>
    </xf>
    <xf numFmtId="0" fontId="3" fillId="11" borderId="1" xfId="1" applyFont="1" applyFill="1" applyBorder="1" applyAlignment="1">
      <alignment vertical="center" shrinkToFit="1"/>
    </xf>
    <xf numFmtId="0" fontId="3" fillId="11" borderId="1" xfId="1" applyFont="1" applyFill="1" applyBorder="1" applyAlignment="1">
      <alignment horizontal="center" vertical="center" shrinkToFit="1"/>
    </xf>
    <xf numFmtId="0" fontId="3" fillId="0" borderId="1" xfId="1" applyFont="1" applyBorder="1" applyAlignment="1">
      <alignment horizontal="center" vertical="center" shrinkToFit="1"/>
    </xf>
    <xf numFmtId="0" fontId="0" fillId="0" borderId="33" xfId="0" applyBorder="1">
      <alignment vertical="center"/>
    </xf>
    <xf numFmtId="0" fontId="13" fillId="0" borderId="0" xfId="0" applyFont="1" applyAlignment="1"/>
    <xf numFmtId="0" fontId="0" fillId="0" borderId="0" xfId="0" applyAlignment="1">
      <alignment vertical="center" wrapText="1"/>
    </xf>
    <xf numFmtId="0" fontId="18" fillId="0" borderId="17" xfId="0" applyFont="1" applyBorder="1">
      <alignment vertical="center"/>
    </xf>
    <xf numFmtId="0" fontId="0" fillId="0" borderId="18" xfId="0" applyBorder="1">
      <alignment vertical="center"/>
    </xf>
    <xf numFmtId="0" fontId="34" fillId="12" borderId="26" xfId="0" applyFont="1" applyFill="1" applyBorder="1">
      <alignment vertical="center"/>
    </xf>
    <xf numFmtId="0" fontId="36" fillId="12" borderId="23" xfId="0" applyFont="1" applyFill="1" applyBorder="1">
      <alignment vertical="center"/>
    </xf>
    <xf numFmtId="0" fontId="36" fillId="12" borderId="27" xfId="0" applyFont="1" applyFill="1" applyBorder="1">
      <alignment vertical="center"/>
    </xf>
    <xf numFmtId="0" fontId="36" fillId="12" borderId="0" xfId="0" applyFont="1" applyFill="1">
      <alignment vertical="center"/>
    </xf>
    <xf numFmtId="0" fontId="35" fillId="12" borderId="0" xfId="0" applyFont="1" applyFill="1" applyAlignment="1">
      <alignment horizontal="left" vertical="center"/>
    </xf>
    <xf numFmtId="0" fontId="35" fillId="12" borderId="0" xfId="0" applyFont="1" applyFill="1" applyAlignment="1">
      <alignment horizontal="center" vertical="center"/>
    </xf>
    <xf numFmtId="0" fontId="35" fillId="12" borderId="0" xfId="0" applyFont="1" applyFill="1">
      <alignment vertical="center"/>
    </xf>
    <xf numFmtId="0" fontId="34" fillId="12" borderId="0" xfId="0" applyFont="1" applyFill="1">
      <alignment vertical="center"/>
    </xf>
    <xf numFmtId="0" fontId="34" fillId="12" borderId="0" xfId="0" applyFont="1" applyFill="1" applyAlignment="1">
      <alignment horizontal="center" vertical="center"/>
    </xf>
    <xf numFmtId="0" fontId="34" fillId="12" borderId="0" xfId="0" applyFont="1" applyFill="1" applyAlignment="1">
      <alignment horizontal="left" vertical="center"/>
    </xf>
    <xf numFmtId="0" fontId="35" fillId="12" borderId="0" xfId="0" quotePrefix="1" applyFont="1" applyFill="1" applyAlignment="1">
      <alignment horizontal="right" vertical="center"/>
    </xf>
    <xf numFmtId="0" fontId="27" fillId="12" borderId="1" xfId="0" applyFont="1" applyFill="1" applyBorder="1" applyAlignment="1">
      <alignment horizontal="right" vertical="center"/>
    </xf>
    <xf numFmtId="0" fontId="27" fillId="12" borderId="1" xfId="0" applyFont="1" applyFill="1" applyBorder="1" applyAlignment="1">
      <alignment horizontal="center" vertical="center"/>
    </xf>
    <xf numFmtId="0" fontId="27" fillId="12" borderId="10" xfId="0" applyFont="1" applyFill="1" applyBorder="1" applyAlignment="1">
      <alignment horizontal="center" vertical="center"/>
    </xf>
    <xf numFmtId="0" fontId="27" fillId="12" borderId="11" xfId="0" applyFont="1" applyFill="1" applyBorder="1" applyAlignment="1">
      <alignment horizontal="center" vertical="center"/>
    </xf>
    <xf numFmtId="0" fontId="27" fillId="12" borderId="12" xfId="0" applyFont="1" applyFill="1" applyBorder="1" applyAlignment="1">
      <alignment horizontal="center" vertical="center"/>
    </xf>
    <xf numFmtId="0" fontId="29" fillId="12" borderId="28" xfId="0" applyFont="1" applyFill="1" applyBorder="1">
      <alignment vertical="center"/>
    </xf>
    <xf numFmtId="0" fontId="29" fillId="12" borderId="29" xfId="0" applyFont="1" applyFill="1" applyBorder="1">
      <alignment vertical="center"/>
    </xf>
    <xf numFmtId="0" fontId="29" fillId="12" borderId="31" xfId="0" applyFont="1" applyFill="1" applyBorder="1">
      <alignment vertical="center"/>
    </xf>
    <xf numFmtId="0" fontId="29" fillId="12" borderId="30" xfId="0" applyFont="1" applyFill="1" applyBorder="1" applyAlignment="1">
      <alignment horizontal="center" vertical="center"/>
    </xf>
    <xf numFmtId="0" fontId="30" fillId="12" borderId="0" xfId="0" applyFont="1" applyFill="1">
      <alignment vertical="center"/>
    </xf>
    <xf numFmtId="0" fontId="27" fillId="12" borderId="0" xfId="0" applyFont="1" applyFill="1" applyAlignment="1">
      <alignment horizontal="left" vertical="center"/>
    </xf>
    <xf numFmtId="0" fontId="27" fillId="12" borderId="0" xfId="0" applyFont="1" applyFill="1" applyAlignment="1">
      <alignment horizontal="center" vertical="center"/>
    </xf>
    <xf numFmtId="0" fontId="27" fillId="12" borderId="0" xfId="0" applyFont="1" applyFill="1">
      <alignment vertical="center"/>
    </xf>
    <xf numFmtId="0" fontId="29" fillId="12" borderId="0" xfId="0" applyFont="1" applyFill="1">
      <alignment vertical="center"/>
    </xf>
    <xf numFmtId="0" fontId="29" fillId="12" borderId="0" xfId="0" applyFont="1" applyFill="1" applyAlignment="1">
      <alignment horizontal="center" vertical="center"/>
    </xf>
    <xf numFmtId="0" fontId="29" fillId="12" borderId="0" xfId="0" applyFont="1" applyFill="1" applyAlignment="1">
      <alignment horizontal="left" vertical="center"/>
    </xf>
    <xf numFmtId="0" fontId="27" fillId="12" borderId="0" xfId="0" quotePrefix="1" applyFont="1" applyFill="1" applyAlignment="1">
      <alignment horizontal="right" vertical="center"/>
    </xf>
    <xf numFmtId="0" fontId="0" fillId="12" borderId="1" xfId="0" applyFill="1" applyBorder="1" applyAlignment="1">
      <alignment horizontal="center" vertical="center"/>
    </xf>
    <xf numFmtId="0" fontId="0" fillId="12" borderId="2" xfId="0" applyFill="1" applyBorder="1" applyAlignment="1">
      <alignment horizontal="center" vertical="center"/>
    </xf>
    <xf numFmtId="0" fontId="38" fillId="0" borderId="0" xfId="0" applyFont="1">
      <alignment vertical="center"/>
    </xf>
    <xf numFmtId="0" fontId="39" fillId="0" borderId="0" xfId="0" applyFont="1" applyAlignment="1">
      <alignment horizontal="center" vertical="center"/>
    </xf>
    <xf numFmtId="0" fontId="39" fillId="0" borderId="0" xfId="0" applyFont="1">
      <alignment vertical="center"/>
    </xf>
    <xf numFmtId="0" fontId="39" fillId="8" borderId="0" xfId="0" applyFont="1" applyFill="1" applyAlignment="1">
      <alignment horizontal="center" vertical="center"/>
    </xf>
    <xf numFmtId="0" fontId="38" fillId="8" borderId="0" xfId="0" applyFont="1" applyFill="1">
      <alignment vertical="center"/>
    </xf>
    <xf numFmtId="0" fontId="39" fillId="8" borderId="0" xfId="0" applyFont="1" applyFill="1">
      <alignment vertical="center"/>
    </xf>
    <xf numFmtId="0" fontId="26" fillId="13" borderId="10" xfId="0" applyFont="1" applyFill="1" applyBorder="1" applyAlignment="1">
      <alignment horizontal="center" vertical="center"/>
    </xf>
    <xf numFmtId="0" fontId="27" fillId="13" borderId="1" xfId="0" applyFont="1" applyFill="1" applyBorder="1" applyAlignment="1">
      <alignment horizontal="center" vertical="center"/>
    </xf>
    <xf numFmtId="0" fontId="40" fillId="0" borderId="5" xfId="0" applyFont="1" applyBorder="1">
      <alignment vertical="center"/>
    </xf>
    <xf numFmtId="0" fontId="40" fillId="0" borderId="0" xfId="0" applyFont="1">
      <alignment vertical="center"/>
    </xf>
    <xf numFmtId="0" fontId="41" fillId="0" borderId="0" xfId="0" applyFont="1">
      <alignment vertical="center"/>
    </xf>
    <xf numFmtId="0" fontId="27" fillId="12" borderId="6" xfId="0" applyFont="1" applyFill="1" applyBorder="1" applyAlignment="1">
      <alignment horizontal="center" vertical="center"/>
    </xf>
    <xf numFmtId="0" fontId="27" fillId="12" borderId="4" xfId="0" applyFont="1" applyFill="1" applyBorder="1" applyAlignment="1">
      <alignment horizontal="center" vertical="center"/>
    </xf>
    <xf numFmtId="0" fontId="27" fillId="12" borderId="5" xfId="0" applyFont="1" applyFill="1" applyBorder="1" applyAlignment="1">
      <alignment horizontal="center" vertical="center"/>
    </xf>
    <xf numFmtId="0" fontId="42" fillId="0" borderId="0" xfId="0" applyFont="1">
      <alignment vertical="center"/>
    </xf>
    <xf numFmtId="0" fontId="24" fillId="0" borderId="0" xfId="0" applyFont="1">
      <alignment vertical="center"/>
    </xf>
    <xf numFmtId="0" fontId="14" fillId="0" borderId="0" xfId="0" applyFont="1" applyAlignment="1">
      <alignment horizontal="center" vertical="center"/>
    </xf>
    <xf numFmtId="0" fontId="0" fillId="2" borderId="32" xfId="0" applyFill="1" applyBorder="1" applyAlignment="1" applyProtection="1">
      <alignment horizontal="left" vertical="center"/>
      <protection locked="0"/>
    </xf>
    <xf numFmtId="0" fontId="0" fillId="12" borderId="0" xfId="0" applyFill="1">
      <alignment vertical="center"/>
    </xf>
    <xf numFmtId="0" fontId="0" fillId="12" borderId="1" xfId="0" applyFill="1" applyBorder="1">
      <alignment vertical="center"/>
    </xf>
    <xf numFmtId="0" fontId="44" fillId="0" borderId="0" xfId="0" applyFont="1">
      <alignment vertical="center"/>
    </xf>
    <xf numFmtId="0" fontId="0" fillId="2" borderId="17" xfId="0" applyFill="1" applyBorder="1" applyAlignment="1" applyProtection="1">
      <alignment horizontal="left" vertical="center"/>
      <protection locked="0"/>
    </xf>
    <xf numFmtId="0" fontId="18" fillId="12" borderId="0" xfId="0" applyFont="1" applyFill="1">
      <alignment vertical="center"/>
    </xf>
    <xf numFmtId="0" fontId="18" fillId="12" borderId="32" xfId="0" applyFont="1" applyFill="1" applyBorder="1" applyAlignment="1">
      <alignment horizontal="center" vertical="center"/>
    </xf>
    <xf numFmtId="0" fontId="34" fillId="0" borderId="26" xfId="0" applyFont="1" applyBorder="1">
      <alignment vertical="center"/>
    </xf>
    <xf numFmtId="0" fontId="35" fillId="0" borderId="23" xfId="0" applyFont="1" applyBorder="1" applyAlignment="1">
      <alignment horizontal="right" vertical="center"/>
    </xf>
    <xf numFmtId="0" fontId="35" fillId="0" borderId="27" xfId="0" applyFont="1" applyBorder="1" applyAlignment="1">
      <alignment horizontal="center" vertical="center"/>
    </xf>
    <xf numFmtId="0" fontId="35" fillId="0" borderId="0" xfId="0" applyFont="1" applyAlignment="1">
      <alignment horizontal="left" vertical="center"/>
    </xf>
    <xf numFmtId="0" fontId="35" fillId="0" borderId="0" xfId="0" applyFont="1">
      <alignment vertical="center"/>
    </xf>
    <xf numFmtId="0" fontId="35" fillId="0" borderId="0" xfId="0" applyFont="1" applyAlignment="1">
      <alignment horizontal="center" vertical="center"/>
    </xf>
    <xf numFmtId="0" fontId="34" fillId="0" borderId="0" xfId="0" applyFont="1">
      <alignment vertical="center"/>
    </xf>
    <xf numFmtId="0" fontId="34" fillId="0" borderId="0" xfId="0" applyFont="1" applyAlignment="1">
      <alignment horizontal="center" vertical="center"/>
    </xf>
    <xf numFmtId="0" fontId="35" fillId="0" borderId="0" xfId="0" quotePrefix="1" applyFont="1" applyAlignment="1">
      <alignment horizontal="right" vertical="center"/>
    </xf>
    <xf numFmtId="0" fontId="29" fillId="0" borderId="28" xfId="0" applyFont="1" applyBorder="1">
      <alignment vertical="center"/>
    </xf>
    <xf numFmtId="0" fontId="29" fillId="0" borderId="29" xfId="0" applyFont="1" applyBorder="1">
      <alignment vertical="center"/>
    </xf>
    <xf numFmtId="0" fontId="29" fillId="0" borderId="31" xfId="0" applyFont="1" applyBorder="1">
      <alignment vertical="center"/>
    </xf>
    <xf numFmtId="0" fontId="29" fillId="0" borderId="30" xfId="0" applyFont="1" applyBorder="1" applyAlignment="1">
      <alignment horizontal="center" vertical="center"/>
    </xf>
    <xf numFmtId="0" fontId="27" fillId="0" borderId="0" xfId="0" applyFont="1">
      <alignment vertical="center"/>
    </xf>
    <xf numFmtId="0" fontId="21" fillId="14" borderId="2" xfId="0" applyFont="1" applyFill="1" applyBorder="1" applyAlignment="1">
      <alignment horizontal="center" vertical="center"/>
    </xf>
    <xf numFmtId="0" fontId="0" fillId="14" borderId="2" xfId="0" applyFill="1" applyBorder="1" applyAlignment="1">
      <alignment horizontal="center" vertical="center"/>
    </xf>
    <xf numFmtId="0" fontId="18" fillId="15" borderId="1" xfId="0" applyFont="1" applyFill="1" applyBorder="1" applyAlignment="1">
      <alignment horizontal="center" vertical="center"/>
    </xf>
    <xf numFmtId="0" fontId="22" fillId="14" borderId="2" xfId="0" applyFont="1" applyFill="1" applyBorder="1" applyAlignment="1">
      <alignment horizontal="center" vertical="center"/>
    </xf>
    <xf numFmtId="0" fontId="18" fillId="13" borderId="1" xfId="0" applyFont="1" applyFill="1" applyBorder="1" applyAlignment="1">
      <alignment horizontal="center" vertical="center"/>
    </xf>
    <xf numFmtId="0" fontId="46" fillId="0" borderId="0" xfId="0" applyFont="1">
      <alignment vertical="center"/>
    </xf>
    <xf numFmtId="176" fontId="14" fillId="0" borderId="0" xfId="0" applyNumberFormat="1" applyFont="1">
      <alignment vertical="center"/>
    </xf>
    <xf numFmtId="0" fontId="18" fillId="12" borderId="1" xfId="0" applyFont="1" applyFill="1" applyBorder="1" applyAlignment="1">
      <alignment horizontal="center" vertical="center"/>
    </xf>
    <xf numFmtId="0" fontId="13" fillId="0" borderId="0" xfId="0" quotePrefix="1" applyFont="1" applyAlignment="1" applyProtection="1">
      <alignment horizontal="center" vertical="center"/>
      <protection locked="0"/>
    </xf>
    <xf numFmtId="0" fontId="48" fillId="0" borderId="0" xfId="0" applyFont="1">
      <alignment vertical="center"/>
    </xf>
    <xf numFmtId="0" fontId="49" fillId="0" borderId="0" xfId="0" applyFont="1">
      <alignment vertical="center"/>
    </xf>
    <xf numFmtId="0" fontId="50" fillId="0" borderId="0" xfId="0" applyFont="1">
      <alignment vertical="center"/>
    </xf>
    <xf numFmtId="0" fontId="50" fillId="0" borderId="0" xfId="0" applyFont="1" applyAlignment="1">
      <alignment horizontal="center" vertical="center"/>
    </xf>
    <xf numFmtId="0" fontId="53" fillId="0" borderId="0" xfId="0" applyFont="1">
      <alignment vertical="center"/>
    </xf>
    <xf numFmtId="0" fontId="53" fillId="0" borderId="0" xfId="0" applyFont="1" applyAlignment="1">
      <alignment horizontal="right" vertical="center"/>
    </xf>
    <xf numFmtId="38" fontId="53" fillId="0" borderId="0" xfId="6" applyFont="1" applyBorder="1" applyAlignment="1">
      <alignment horizontal="center" vertical="center"/>
    </xf>
    <xf numFmtId="0" fontId="53" fillId="0" borderId="0" xfId="0" applyFont="1" applyAlignment="1">
      <alignment horizontal="center" vertical="center"/>
    </xf>
    <xf numFmtId="0" fontId="53" fillId="0" borderId="1" xfId="0" applyFont="1" applyBorder="1" applyAlignment="1">
      <alignment horizontal="center" vertical="center"/>
    </xf>
    <xf numFmtId="0" fontId="54" fillId="0" borderId="1" xfId="0" applyFont="1" applyBorder="1" applyAlignment="1">
      <alignment horizontal="center" vertical="center" wrapText="1"/>
    </xf>
    <xf numFmtId="0" fontId="53" fillId="0" borderId="1" xfId="0" applyFont="1" applyBorder="1">
      <alignment vertical="center"/>
    </xf>
    <xf numFmtId="0" fontId="53" fillId="0" borderId="10" xfId="0" applyFont="1" applyBorder="1">
      <alignment vertical="center"/>
    </xf>
    <xf numFmtId="0" fontId="55" fillId="0" borderId="0" xfId="0" applyFont="1">
      <alignment vertical="center"/>
    </xf>
    <xf numFmtId="0" fontId="56" fillId="0" borderId="8" xfId="0" applyFont="1" applyBorder="1">
      <alignment vertical="center"/>
    </xf>
    <xf numFmtId="0" fontId="57" fillId="0" borderId="1" xfId="0" applyFont="1" applyBorder="1" applyAlignment="1">
      <alignment horizontal="center" vertical="center"/>
    </xf>
    <xf numFmtId="0" fontId="58" fillId="0" borderId="0" xfId="0" applyFont="1" applyAlignment="1">
      <alignment horizontal="left" vertical="center"/>
    </xf>
    <xf numFmtId="0" fontId="57" fillId="0" borderId="0" xfId="0" applyFont="1" applyAlignment="1">
      <alignment horizontal="center" vertical="center"/>
    </xf>
    <xf numFmtId="58" fontId="53" fillId="0" borderId="0" xfId="0" applyNumberFormat="1" applyFont="1">
      <alignment vertical="center"/>
    </xf>
    <xf numFmtId="0" fontId="48" fillId="17" borderId="0" xfId="0" applyFont="1" applyFill="1">
      <alignment vertical="center"/>
    </xf>
    <xf numFmtId="0" fontId="48" fillId="11" borderId="0" xfId="0" applyFont="1" applyFill="1">
      <alignment vertical="center"/>
    </xf>
    <xf numFmtId="0" fontId="56" fillId="17" borderId="8" xfId="0" applyFont="1" applyFill="1" applyBorder="1">
      <alignment vertical="center"/>
    </xf>
    <xf numFmtId="0" fontId="56" fillId="11" borderId="8" xfId="0" applyFont="1" applyFill="1" applyBorder="1">
      <alignment vertical="center"/>
    </xf>
    <xf numFmtId="0" fontId="49" fillId="0" borderId="0" xfId="0" applyFont="1" applyAlignment="1">
      <alignment horizontal="center" vertical="center"/>
    </xf>
    <xf numFmtId="0" fontId="50" fillId="18" borderId="0" xfId="0" applyFont="1" applyFill="1" applyAlignment="1">
      <alignment horizontal="center" vertical="center"/>
    </xf>
    <xf numFmtId="0" fontId="52" fillId="18" borderId="0" xfId="0" applyFont="1" applyFill="1" applyAlignment="1">
      <alignment horizontal="center" vertical="center"/>
    </xf>
    <xf numFmtId="0" fontId="49" fillId="18" borderId="0" xfId="0" applyFont="1" applyFill="1" applyAlignment="1">
      <alignment horizontal="center" vertical="center"/>
    </xf>
    <xf numFmtId="0" fontId="60" fillId="18" borderId="0" xfId="0" applyFont="1" applyFill="1" applyAlignment="1">
      <alignment horizontal="center" vertical="center"/>
    </xf>
    <xf numFmtId="176" fontId="50" fillId="0" borderId="0" xfId="0" applyNumberFormat="1" applyFont="1">
      <alignment vertical="center"/>
    </xf>
    <xf numFmtId="177" fontId="49" fillId="0" borderId="0" xfId="0" applyNumberFormat="1" applyFont="1" applyAlignment="1" applyProtection="1">
      <alignment horizontal="center" vertical="center"/>
      <protection locked="0"/>
    </xf>
    <xf numFmtId="0" fontId="61" fillId="0" borderId="25" xfId="0" applyFont="1" applyBorder="1" applyAlignment="1">
      <alignment horizontal="center" vertical="center"/>
    </xf>
    <xf numFmtId="6" fontId="53" fillId="0" borderId="24" xfId="0" applyNumberFormat="1" applyFont="1" applyBorder="1">
      <alignment vertical="center"/>
    </xf>
    <xf numFmtId="0" fontId="61" fillId="0" borderId="0" xfId="0" applyFont="1">
      <alignment vertical="center"/>
    </xf>
    <xf numFmtId="0" fontId="64" fillId="0" borderId="1" xfId="0" applyFont="1" applyBorder="1" applyAlignment="1">
      <alignment horizontal="left" vertical="center" wrapText="1"/>
    </xf>
    <xf numFmtId="0" fontId="53" fillId="0" borderId="1" xfId="0" applyFont="1" applyBorder="1" applyAlignment="1">
      <alignment horizontal="center" vertical="center" wrapText="1"/>
    </xf>
    <xf numFmtId="0" fontId="65" fillId="0" borderId="1" xfId="0" applyFont="1" applyBorder="1" applyAlignment="1">
      <alignment horizontal="center" vertical="center" wrapText="1"/>
    </xf>
    <xf numFmtId="0" fontId="66" fillId="2" borderId="1" xfId="1" applyFont="1" applyFill="1" applyBorder="1" applyAlignment="1" applyProtection="1">
      <alignment vertical="center" shrinkToFit="1"/>
      <protection locked="0"/>
    </xf>
    <xf numFmtId="0" fontId="66" fillId="0" borderId="1" xfId="1" applyFont="1" applyBorder="1" applyAlignment="1">
      <alignment vertical="center" shrinkToFit="1"/>
    </xf>
    <xf numFmtId="0" fontId="66" fillId="2" borderId="1" xfId="1" applyFont="1" applyFill="1" applyBorder="1" applyAlignment="1" applyProtection="1">
      <alignment horizontal="center" vertical="center" shrinkToFit="1"/>
      <protection locked="0"/>
    </xf>
    <xf numFmtId="0" fontId="66" fillId="2" borderId="1" xfId="1" applyFont="1" applyFill="1" applyBorder="1" applyAlignment="1">
      <alignment vertical="center" shrinkToFit="1"/>
    </xf>
    <xf numFmtId="0" fontId="69" fillId="0" borderId="0" xfId="0" applyFont="1">
      <alignment vertical="center"/>
    </xf>
    <xf numFmtId="0" fontId="70" fillId="0" borderId="0" xfId="0" applyFont="1">
      <alignment vertical="center"/>
    </xf>
    <xf numFmtId="0" fontId="56" fillId="0" borderId="0" xfId="0" applyFont="1">
      <alignment vertical="center"/>
    </xf>
    <xf numFmtId="0" fontId="70" fillId="0" borderId="0" xfId="0" applyFont="1" applyAlignment="1">
      <alignment horizontal="left" vertical="center"/>
    </xf>
    <xf numFmtId="0" fontId="53" fillId="2" borderId="1" xfId="0" applyFont="1" applyFill="1" applyBorder="1" applyAlignment="1">
      <alignment horizontal="center" vertical="center"/>
    </xf>
    <xf numFmtId="0" fontId="71" fillId="0" borderId="0" xfId="0" applyFont="1">
      <alignment vertical="center"/>
    </xf>
    <xf numFmtId="0" fontId="72" fillId="16" borderId="0" xfId="0" applyFont="1" applyFill="1">
      <alignment vertical="center"/>
    </xf>
    <xf numFmtId="0" fontId="73" fillId="0" borderId="0" xfId="0" applyFont="1">
      <alignment vertical="center"/>
    </xf>
    <xf numFmtId="0" fontId="75" fillId="0" borderId="0" xfId="0" applyFont="1">
      <alignment vertical="center"/>
    </xf>
    <xf numFmtId="14" fontId="73" fillId="2" borderId="32" xfId="0" applyNumberFormat="1" applyFont="1" applyFill="1" applyBorder="1" applyAlignment="1">
      <alignment horizontal="center" vertical="center"/>
    </xf>
    <xf numFmtId="0" fontId="62" fillId="0" borderId="0" xfId="0" applyFont="1">
      <alignment vertical="center"/>
    </xf>
    <xf numFmtId="0" fontId="53" fillId="2" borderId="32" xfId="0" applyFont="1" applyFill="1" applyBorder="1" applyAlignment="1" applyProtection="1">
      <alignment horizontal="center" vertical="center"/>
      <protection locked="0"/>
    </xf>
    <xf numFmtId="0" fontId="53" fillId="2" borderId="32" xfId="0" applyFont="1" applyFill="1" applyBorder="1" applyProtection="1">
      <alignment vertical="center"/>
      <protection locked="0"/>
    </xf>
    <xf numFmtId="0" fontId="62" fillId="2" borderId="32" xfId="0" applyFont="1" applyFill="1" applyBorder="1" applyAlignment="1" applyProtection="1">
      <alignment vertical="center" wrapText="1"/>
      <protection locked="0"/>
    </xf>
    <xf numFmtId="0" fontId="57" fillId="0" borderId="0" xfId="0" applyFont="1" applyAlignment="1">
      <alignment horizontal="center" vertical="center"/>
    </xf>
    <xf numFmtId="0" fontId="55" fillId="0" borderId="0" xfId="0" applyFont="1" applyAlignment="1">
      <alignment horizontal="left" vertical="center"/>
    </xf>
    <xf numFmtId="56" fontId="50" fillId="0" borderId="0" xfId="0" applyNumberFormat="1" applyFont="1" applyAlignment="1">
      <alignment horizontal="center" vertical="center"/>
    </xf>
    <xf numFmtId="0" fontId="69" fillId="0" borderId="0" xfId="0" applyFont="1" applyAlignment="1">
      <alignment horizontal="left" vertical="center"/>
    </xf>
    <xf numFmtId="176" fontId="69" fillId="0" borderId="0" xfId="0" applyNumberFormat="1" applyFont="1" applyAlignment="1">
      <alignment horizontal="left" vertical="top" wrapText="1"/>
    </xf>
    <xf numFmtId="58" fontId="55" fillId="0" borderId="0" xfId="0" applyNumberFormat="1" applyFont="1" applyAlignment="1">
      <alignment horizontal="left" vertical="center"/>
    </xf>
    <xf numFmtId="176" fontId="0" fillId="2" borderId="22"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176" fontId="0" fillId="2" borderId="27" xfId="0" applyNumberFormat="1" applyFill="1" applyBorder="1" applyAlignment="1" applyProtection="1">
      <alignment horizontal="left" vertical="center"/>
      <protection locked="0"/>
    </xf>
    <xf numFmtId="0" fontId="68" fillId="0" borderId="0" xfId="0" applyFont="1" applyAlignment="1">
      <alignment horizontal="center" vertical="center"/>
    </xf>
    <xf numFmtId="0" fontId="69" fillId="0" borderId="0" xfId="0" applyFont="1" applyAlignment="1">
      <alignment horizontal="center" vertical="center"/>
    </xf>
    <xf numFmtId="0" fontId="63" fillId="0" borderId="0" xfId="0" applyFont="1" applyAlignment="1">
      <alignment horizontal="left" vertical="center" wrapText="1"/>
    </xf>
    <xf numFmtId="0" fontId="43" fillId="0" borderId="0" xfId="0" applyFont="1" applyAlignment="1">
      <alignment horizontal="left" vertical="center" wrapText="1"/>
    </xf>
    <xf numFmtId="0" fontId="0" fillId="2" borderId="22" xfId="0" applyFill="1" applyBorder="1" applyAlignment="1" applyProtection="1">
      <alignment horizontal="left" vertical="center"/>
      <protection locked="0"/>
    </xf>
    <xf numFmtId="0" fontId="0" fillId="2" borderId="27" xfId="0" applyFill="1" applyBorder="1" applyAlignment="1" applyProtection="1">
      <alignment horizontal="left" vertical="center"/>
      <protection locked="0"/>
    </xf>
    <xf numFmtId="0" fontId="37" fillId="12" borderId="0" xfId="0" applyFont="1" applyFill="1" applyAlignment="1">
      <alignment horizontal="left" vertical="center" wrapText="1"/>
    </xf>
    <xf numFmtId="0" fontId="18" fillId="12" borderId="0" xfId="0" applyFont="1" applyFill="1" applyAlignment="1">
      <alignment horizontal="left" vertical="center"/>
    </xf>
    <xf numFmtId="0" fontId="53" fillId="0" borderId="0" xfId="0" applyFont="1" applyAlignment="1">
      <alignment horizontal="left" vertical="center"/>
    </xf>
    <xf numFmtId="0" fontId="0" fillId="0" borderId="0" xfId="0" applyAlignment="1">
      <alignment horizontal="left" vertical="center"/>
    </xf>
    <xf numFmtId="0" fontId="0" fillId="2" borderId="14" xfId="0" applyFill="1" applyBorder="1" applyAlignment="1" applyProtection="1">
      <alignment horizontal="left" vertical="center"/>
      <protection locked="0"/>
    </xf>
    <xf numFmtId="0" fontId="74" fillId="0" borderId="0" xfId="0" applyFont="1" applyAlignment="1">
      <alignment horizontal="left" vertical="center" wrapText="1"/>
    </xf>
    <xf numFmtId="0" fontId="32" fillId="0" borderId="0" xfId="0" applyFont="1" applyAlignment="1">
      <alignment horizontal="left" vertical="center" wrapText="1"/>
    </xf>
    <xf numFmtId="0" fontId="32" fillId="10" borderId="21" xfId="0" applyFont="1" applyFill="1" applyBorder="1" applyAlignment="1">
      <alignment horizontal="left" vertical="center" wrapText="1"/>
    </xf>
    <xf numFmtId="0" fontId="32" fillId="10" borderId="15" xfId="0" applyFont="1" applyFill="1" applyBorder="1" applyAlignment="1">
      <alignment horizontal="left" vertical="center" wrapText="1"/>
    </xf>
    <xf numFmtId="0" fontId="12" fillId="3" borderId="0" xfId="0" applyFont="1" applyFill="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13"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9" fillId="6" borderId="17" xfId="0" applyFont="1" applyFill="1" applyBorder="1" applyAlignment="1">
      <alignment horizontal="left" vertical="center" wrapText="1"/>
    </xf>
    <xf numFmtId="0" fontId="20" fillId="6" borderId="18" xfId="0" applyFont="1" applyFill="1" applyBorder="1" applyAlignment="1">
      <alignment horizontal="left" vertical="center" wrapText="1"/>
    </xf>
    <xf numFmtId="0" fontId="20" fillId="6" borderId="19" xfId="0" applyFont="1" applyFill="1" applyBorder="1" applyAlignment="1">
      <alignment horizontal="lef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3" fillId="10" borderId="21" xfId="0" applyFont="1" applyFill="1" applyBorder="1" applyAlignment="1">
      <alignment horizontal="left" vertical="center" wrapText="1"/>
    </xf>
    <xf numFmtId="0" fontId="12" fillId="4" borderId="0" xfId="0" applyFont="1" applyFill="1" applyAlignment="1">
      <alignment horizontal="center" vertical="center"/>
    </xf>
    <xf numFmtId="0" fontId="41" fillId="0" borderId="0" xfId="0" applyFont="1" applyAlignment="1">
      <alignment horizontal="left" vertical="center" wrapText="1"/>
    </xf>
    <xf numFmtId="0" fontId="15" fillId="12" borderId="1" xfId="0" applyFont="1" applyFill="1" applyBorder="1" applyAlignment="1">
      <alignment horizontal="center" vertical="center"/>
    </xf>
    <xf numFmtId="0" fontId="15" fillId="0" borderId="1" xfId="0" applyFont="1" applyBorder="1" applyAlignment="1">
      <alignment horizontal="center" vertical="center"/>
    </xf>
    <xf numFmtId="0" fontId="0" fillId="6" borderId="17" xfId="0" applyFill="1" applyBorder="1" applyAlignment="1">
      <alignment horizontal="left" vertical="center" wrapText="1"/>
    </xf>
    <xf numFmtId="0" fontId="7" fillId="6" borderId="18" xfId="0" applyFont="1" applyFill="1" applyBorder="1" applyAlignment="1">
      <alignment horizontal="left" vertical="center" wrapText="1"/>
    </xf>
    <xf numFmtId="0" fontId="7" fillId="6" borderId="19" xfId="0" applyFont="1" applyFill="1"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47" fillId="0" borderId="0" xfId="0" applyFont="1" applyAlignment="1">
      <alignment horizontal="center" vertical="center"/>
    </xf>
    <xf numFmtId="0" fontId="51" fillId="6" borderId="0" xfId="0" applyFont="1" applyFill="1" applyAlignment="1">
      <alignment horizontal="left" vertical="center" wrapText="1"/>
    </xf>
    <xf numFmtId="0" fontId="50" fillId="0" borderId="0" xfId="0" applyFont="1" applyAlignment="1">
      <alignment horizontal="center" vertical="center"/>
    </xf>
    <xf numFmtId="0" fontId="45" fillId="0" borderId="0" xfId="0" applyFont="1" applyAlignment="1">
      <alignment horizontal="left" vertical="center" wrapText="1"/>
    </xf>
    <xf numFmtId="0" fontId="0" fillId="0" borderId="0" xfId="0" applyAlignment="1">
      <alignment horizontal="center" vertical="center"/>
    </xf>
    <xf numFmtId="0" fontId="53" fillId="0" borderId="10" xfId="0" applyFont="1" applyBorder="1" applyAlignment="1">
      <alignment vertical="center" wrapText="1"/>
    </xf>
    <xf numFmtId="0" fontId="53" fillId="0" borderId="11" xfId="0" applyFont="1" applyBorder="1" applyAlignment="1">
      <alignment vertical="center" wrapText="1"/>
    </xf>
    <xf numFmtId="0" fontId="53" fillId="0" borderId="12" xfId="0" applyFont="1" applyBorder="1" applyAlignment="1">
      <alignment vertical="center" wrapText="1"/>
    </xf>
    <xf numFmtId="0" fontId="53" fillId="0" borderId="10" xfId="0" applyFont="1" applyBorder="1" applyAlignment="1">
      <alignment horizontal="left" vertical="center" wrapText="1"/>
    </xf>
    <xf numFmtId="0" fontId="53" fillId="0" borderId="11" xfId="0" applyFont="1" applyBorder="1" applyAlignment="1">
      <alignment horizontal="left" vertical="center" wrapText="1"/>
    </xf>
    <xf numFmtId="0" fontId="53" fillId="0" borderId="12" xfId="0" applyFont="1" applyBorder="1" applyAlignment="1">
      <alignment horizontal="left" vertical="center" wrapText="1"/>
    </xf>
    <xf numFmtId="0" fontId="50" fillId="18" borderId="0" xfId="0" applyFont="1" applyFill="1" applyAlignment="1">
      <alignment horizontal="center" vertical="center"/>
    </xf>
    <xf numFmtId="0" fontId="53" fillId="0" borderId="10" xfId="0" applyFont="1" applyBorder="1" applyAlignment="1">
      <alignment horizontal="center" vertical="center"/>
    </xf>
    <xf numFmtId="0" fontId="53" fillId="0" borderId="11" xfId="0" applyFont="1" applyBorder="1" applyAlignment="1">
      <alignment horizontal="center" vertical="center"/>
    </xf>
    <xf numFmtId="0" fontId="53" fillId="0" borderId="12" xfId="0" applyFont="1" applyBorder="1" applyAlignment="1">
      <alignment horizontal="center" vertical="center"/>
    </xf>
    <xf numFmtId="177" fontId="49" fillId="0" borderId="0" xfId="0" applyNumberFormat="1" applyFont="1" applyAlignment="1" applyProtection="1">
      <alignment horizontal="center" vertical="center"/>
      <protection locked="0"/>
    </xf>
    <xf numFmtId="0" fontId="59" fillId="0" borderId="10" xfId="0" applyFont="1" applyBorder="1" applyAlignment="1">
      <alignment horizontal="center" vertical="center"/>
    </xf>
    <xf numFmtId="0" fontId="59" fillId="0" borderId="12" xfId="0" applyFont="1" applyBorder="1" applyAlignment="1">
      <alignment horizontal="center" vertical="center"/>
    </xf>
    <xf numFmtId="0" fontId="59" fillId="0" borderId="0" xfId="0" applyFont="1" applyAlignment="1">
      <alignment horizontal="center" vertical="center"/>
    </xf>
    <xf numFmtId="49" fontId="50" fillId="0" borderId="0" xfId="0" applyNumberFormat="1" applyFont="1" applyAlignment="1">
      <alignment horizontal="center" vertical="center"/>
    </xf>
    <xf numFmtId="0" fontId="58" fillId="0" borderId="10" xfId="0" applyFont="1" applyBorder="1" applyAlignment="1">
      <alignment horizontal="left" vertical="center"/>
    </xf>
    <xf numFmtId="0" fontId="58" fillId="0" borderId="11" xfId="0" applyFont="1" applyBorder="1" applyAlignment="1">
      <alignment horizontal="left" vertical="center"/>
    </xf>
    <xf numFmtId="0" fontId="58" fillId="0" borderId="12" xfId="0" applyFont="1" applyBorder="1" applyAlignment="1">
      <alignment horizontal="left" vertical="center"/>
    </xf>
  </cellXfs>
  <cellStyles count="7">
    <cellStyle name="桁区切り" xfId="6" builtinId="6"/>
    <cellStyle name="桁区切り 2" xfId="5" xr:uid="{00000000-0005-0000-0000-000001000000}"/>
    <cellStyle name="標準" xfId="0" builtinId="0"/>
    <cellStyle name="標準 2" xfId="1" xr:uid="{00000000-0005-0000-0000-000003000000}"/>
    <cellStyle name="標準 2 2" xfId="2" xr:uid="{00000000-0005-0000-0000-000004000000}"/>
    <cellStyle name="標準 3" xfId="3" xr:uid="{00000000-0005-0000-0000-000005000000}"/>
    <cellStyle name="標準 4" xfId="4" xr:uid="{00000000-0005-0000-0000-000006000000}"/>
  </cellStyles>
  <dxfs count="0"/>
  <tableStyles count="0" defaultTableStyle="TableStyleMedium2" defaultPivotStyle="PivotStyleLight16"/>
  <colors>
    <mruColors>
      <color rgb="FFFD3F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323850</xdr:colOff>
      <xdr:row>1</xdr:row>
      <xdr:rowOff>66676</xdr:rowOff>
    </xdr:from>
    <xdr:to>
      <xdr:col>11</xdr:col>
      <xdr:colOff>579120</xdr:colOff>
      <xdr:row>3</xdr:row>
      <xdr:rowOff>85726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415790" y="394336"/>
          <a:ext cx="3859530" cy="384810"/>
        </a:xfrm>
        <a:prstGeom prst="rect">
          <a:avLst/>
        </a:prstGeom>
        <a:solidFill>
          <a:srgbClr val="FD3F0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0">
              <a:latin typeface="HGS創英角ｺﾞｼｯｸUB" panose="020B0900000000000000" pitchFamily="50" charset="-128"/>
              <a:ea typeface="HGS創英角ｺﾞｼｯｸUB" panose="020B0900000000000000" pitchFamily="50" charset="-128"/>
            </a:rPr>
            <a:t>注意！　関数の入っているセルは入力しないでください。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AA47"/>
  <sheetViews>
    <sheetView tabSelected="1" view="pageBreakPreview" zoomScaleNormal="100" zoomScaleSheetLayoutView="100" workbookViewId="0">
      <selection activeCell="S17" sqref="S17"/>
    </sheetView>
  </sheetViews>
  <sheetFormatPr defaultRowHeight="13.2" x14ac:dyDescent="0.2"/>
  <cols>
    <col min="2" max="2" width="7" customWidth="1"/>
    <col min="3" max="3" width="10.109375" customWidth="1"/>
    <col min="4" max="4" width="13" customWidth="1"/>
    <col min="5" max="5" width="11.33203125" customWidth="1"/>
    <col min="6" max="6" width="9.33203125" customWidth="1"/>
    <col min="7" max="7" width="13.77734375" customWidth="1"/>
    <col min="9" max="9" width="7" customWidth="1"/>
    <col min="10" max="10" width="9.109375" customWidth="1"/>
    <col min="11" max="11" width="13.77734375" customWidth="1"/>
    <col min="12" max="12" width="11.33203125" customWidth="1"/>
    <col min="13" max="13" width="9.33203125" customWidth="1"/>
    <col min="14" max="14" width="13.77734375" customWidth="1"/>
    <col min="15" max="15" width="5.44140625" customWidth="1"/>
    <col min="16" max="16" width="2.33203125" customWidth="1"/>
    <col min="17" max="17" width="19.6640625" customWidth="1"/>
    <col min="18" max="18" width="13.21875" customWidth="1"/>
    <col min="19" max="19" width="10.21875" customWidth="1"/>
    <col min="20" max="20" width="6.6640625" customWidth="1"/>
    <col min="21" max="21" width="2.44140625" customWidth="1"/>
  </cols>
  <sheetData>
    <row r="1" spans="1:27" ht="25.8" x14ac:dyDescent="0.2">
      <c r="B1" s="167" t="s">
        <v>194</v>
      </c>
      <c r="C1" s="138"/>
      <c r="D1" s="138"/>
      <c r="E1" s="138"/>
      <c r="F1" s="139"/>
      <c r="G1" s="139"/>
      <c r="H1" s="18"/>
      <c r="I1" s="170"/>
      <c r="J1" s="18"/>
      <c r="L1" s="174" t="s">
        <v>147</v>
      </c>
      <c r="M1" s="226">
        <v>45941</v>
      </c>
      <c r="N1" s="226"/>
      <c r="X1">
        <f>+C1</f>
        <v>0</v>
      </c>
    </row>
    <row r="3" spans="1:27" ht="15.6" customHeight="1" x14ac:dyDescent="0.2">
      <c r="C3" s="212" t="s">
        <v>20</v>
      </c>
      <c r="D3" s="175"/>
      <c r="E3" s="175"/>
      <c r="F3" s="175"/>
      <c r="G3" s="175"/>
      <c r="M3" s="17"/>
      <c r="N3" s="212" t="s">
        <v>42</v>
      </c>
    </row>
    <row r="4" spans="1:27" ht="13.5" customHeight="1" thickBot="1" x14ac:dyDescent="0.25">
      <c r="C4" s="178" t="s">
        <v>25</v>
      </c>
      <c r="D4" s="178" t="s">
        <v>91</v>
      </c>
      <c r="E4" s="220" t="s">
        <v>114</v>
      </c>
      <c r="F4" s="178" t="s">
        <v>26</v>
      </c>
      <c r="G4" s="175"/>
    </row>
    <row r="5" spans="1:27" ht="26.4" customHeight="1" thickBot="1" x14ac:dyDescent="0.25">
      <c r="C5" s="221" t="s">
        <v>21</v>
      </c>
      <c r="D5" s="222"/>
      <c r="E5" s="222"/>
      <c r="F5" s="223"/>
      <c r="G5" s="175"/>
      <c r="H5" s="240" t="s">
        <v>86</v>
      </c>
      <c r="I5" s="240"/>
      <c r="J5" s="240"/>
      <c r="K5" s="240"/>
      <c r="L5" s="240"/>
      <c r="M5" s="240"/>
      <c r="N5" s="240"/>
      <c r="O5" s="142"/>
      <c r="P5" s="142"/>
      <c r="Q5" s="239" t="str">
        <f>IF(O6=2,"任意の保険に加入するか、
学校長の承認（公印）を得てください！","")</f>
        <v>任意の保険に加入するか、
学校長の承認（公印）を得てください！</v>
      </c>
      <c r="R5" s="239"/>
      <c r="S5" s="239"/>
      <c r="T5" s="68"/>
    </row>
    <row r="6" spans="1:27" ht="22.95" customHeight="1" thickBot="1" x14ac:dyDescent="0.25">
      <c r="D6" s="8"/>
      <c r="E6" s="8"/>
      <c r="F6" s="236" t="s">
        <v>143</v>
      </c>
      <c r="G6" s="236"/>
      <c r="H6" s="146" t="s">
        <v>92</v>
      </c>
      <c r="I6" s="146"/>
      <c r="J6" s="146"/>
      <c r="K6" s="146"/>
      <c r="L6" s="146"/>
      <c r="M6" s="146"/>
      <c r="N6" s="146"/>
      <c r="O6" s="147">
        <v>2</v>
      </c>
      <c r="P6" s="142"/>
      <c r="Q6" s="239"/>
      <c r="R6" s="239"/>
      <c r="S6" s="239"/>
      <c r="T6" s="68"/>
      <c r="U6" s="68"/>
    </row>
    <row r="7" spans="1:27" ht="13.95" customHeight="1" thickBot="1" x14ac:dyDescent="0.25">
      <c r="C7" s="216" t="s">
        <v>24</v>
      </c>
      <c r="D7" s="217"/>
      <c r="E7" s="217"/>
      <c r="F7" s="217"/>
      <c r="G7" s="244" t="s">
        <v>158</v>
      </c>
      <c r="I7" s="241" t="s">
        <v>151</v>
      </c>
      <c r="J7" s="241"/>
      <c r="K7" s="242" t="str">
        <f>+D5&amp;E5&amp;F5</f>
        <v/>
      </c>
      <c r="L7" s="242"/>
      <c r="M7" s="242"/>
      <c r="R7" s="68"/>
      <c r="S7" s="68"/>
      <c r="T7" s="68"/>
      <c r="U7" s="68"/>
    </row>
    <row r="8" spans="1:27" ht="13.5" customHeight="1" thickBot="1" x14ac:dyDescent="0.25">
      <c r="C8" s="217" t="s">
        <v>21</v>
      </c>
      <c r="D8" s="217" t="s">
        <v>22</v>
      </c>
      <c r="E8" s="217" t="s">
        <v>44</v>
      </c>
      <c r="F8" s="217" t="s">
        <v>23</v>
      </c>
      <c r="G8" s="244"/>
      <c r="I8" s="175" t="s">
        <v>50</v>
      </c>
      <c r="J8" s="175"/>
      <c r="K8" s="237"/>
      <c r="L8" s="243"/>
    </row>
    <row r="9" spans="1:27" ht="13.8" thickBot="1" x14ac:dyDescent="0.25">
      <c r="C9" s="217" t="s">
        <v>180</v>
      </c>
      <c r="D9" s="217"/>
      <c r="E9" s="217" t="s">
        <v>44</v>
      </c>
      <c r="F9" s="217" t="s">
        <v>181</v>
      </c>
      <c r="G9" s="244"/>
      <c r="I9" s="175" t="s">
        <v>49</v>
      </c>
      <c r="J9" s="175"/>
      <c r="K9" s="230"/>
      <c r="L9" s="231"/>
      <c r="M9" s="231"/>
      <c r="N9" s="232"/>
    </row>
    <row r="10" spans="1:27" ht="13.8" thickBot="1" x14ac:dyDescent="0.25">
      <c r="C10" s="217"/>
      <c r="D10" s="217"/>
      <c r="E10" s="217"/>
      <c r="F10" s="217"/>
      <c r="G10" s="244"/>
      <c r="I10" s="175" t="s">
        <v>117</v>
      </c>
      <c r="J10" s="175"/>
      <c r="K10" s="141"/>
      <c r="L10" s="22"/>
    </row>
    <row r="11" spans="1:27" ht="13.95" customHeight="1" thickBot="1" x14ac:dyDescent="0.25">
      <c r="C11" s="218" t="s">
        <v>187</v>
      </c>
      <c r="D11" s="219"/>
      <c r="E11" s="217"/>
      <c r="F11" s="217"/>
      <c r="G11" s="244"/>
      <c r="H11" s="5"/>
      <c r="I11" s="175" t="s">
        <v>115</v>
      </c>
      <c r="J11" s="175"/>
      <c r="K11" s="145"/>
      <c r="N11" s="245" t="s">
        <v>160</v>
      </c>
      <c r="O11" s="245"/>
      <c r="P11" s="245"/>
      <c r="Q11" s="245"/>
    </row>
    <row r="12" spans="1:27" ht="13.8" thickBot="1" x14ac:dyDescent="0.25">
      <c r="C12" s="175"/>
      <c r="D12" s="217" t="s">
        <v>192</v>
      </c>
      <c r="E12" s="217"/>
      <c r="F12" s="175"/>
      <c r="G12" s="217"/>
      <c r="I12" s="175" t="s">
        <v>116</v>
      </c>
      <c r="J12" s="175"/>
      <c r="K12" s="237"/>
      <c r="L12" s="238"/>
      <c r="N12" s="245"/>
      <c r="O12" s="245"/>
      <c r="P12" s="245"/>
      <c r="Q12" s="245"/>
    </row>
    <row r="13" spans="1:27" s="19" customFormat="1" ht="30" customHeight="1" x14ac:dyDescent="0.2">
      <c r="A13" s="202"/>
      <c r="B13" s="202"/>
      <c r="C13" s="202" t="s">
        <v>45</v>
      </c>
      <c r="D13" s="202"/>
      <c r="E13" s="202"/>
      <c r="F13" s="202"/>
      <c r="G13" s="202"/>
      <c r="H13" s="202"/>
      <c r="I13" s="202"/>
      <c r="J13" s="202" t="s">
        <v>46</v>
      </c>
      <c r="K13" s="202"/>
      <c r="L13" s="202"/>
      <c r="M13" s="202"/>
      <c r="N13" s="202"/>
      <c r="O13" s="202"/>
      <c r="P13" s="202"/>
      <c r="Q13" s="235" t="s">
        <v>165</v>
      </c>
      <c r="R13" s="235"/>
      <c r="S13" s="235"/>
      <c r="T13" s="235"/>
    </row>
    <row r="14" spans="1:27" ht="55.2" customHeight="1" x14ac:dyDescent="0.2">
      <c r="A14" s="175"/>
      <c r="B14" s="181" t="s">
        <v>52</v>
      </c>
      <c r="C14" s="203" t="s">
        <v>157</v>
      </c>
      <c r="D14" s="179" t="s">
        <v>14</v>
      </c>
      <c r="E14" s="179" t="s">
        <v>15</v>
      </c>
      <c r="F14" s="204" t="s">
        <v>16</v>
      </c>
      <c r="G14" s="205" t="s">
        <v>193</v>
      </c>
      <c r="H14" s="175"/>
      <c r="I14" s="181" t="s">
        <v>52</v>
      </c>
      <c r="J14" s="203" t="s">
        <v>157</v>
      </c>
      <c r="K14" s="179" t="s">
        <v>14</v>
      </c>
      <c r="L14" s="179" t="s">
        <v>15</v>
      </c>
      <c r="M14" s="204" t="s">
        <v>16</v>
      </c>
      <c r="N14" s="205" t="s">
        <v>193</v>
      </c>
      <c r="O14" s="175"/>
      <c r="P14" s="175"/>
      <c r="Q14" s="233"/>
      <c r="R14" s="233"/>
      <c r="S14" s="233"/>
      <c r="T14" s="233"/>
    </row>
    <row r="15" spans="1:27" ht="15" customHeight="1" x14ac:dyDescent="0.2">
      <c r="A15" s="175">
        <v>1</v>
      </c>
      <c r="B15" s="181" t="str">
        <f>IF(COUNTA(C15:F15)&lt;2,"",$C$5)</f>
        <v/>
      </c>
      <c r="C15" s="206"/>
      <c r="D15" s="206"/>
      <c r="E15" s="207" t="str">
        <f>IF(COUNTA($C15:$D15)=0,"",$E$5&amp;(LEFT($F$5,1)))</f>
        <v/>
      </c>
      <c r="F15" s="208"/>
      <c r="G15" s="209"/>
      <c r="H15" s="175">
        <v>1</v>
      </c>
      <c r="I15" s="181" t="str">
        <f t="shared" ref="I15:I44" si="0">IF(COUNTA(J15:M15)&lt;2,"",$C$5)</f>
        <v/>
      </c>
      <c r="J15" s="206"/>
      <c r="K15" s="206"/>
      <c r="L15" s="207" t="str">
        <f>IF(COUNTA($J15:$K15)=0,"",$E$5&amp;(LEFT($F$5,1)))</f>
        <v/>
      </c>
      <c r="M15" s="208"/>
      <c r="N15" s="209"/>
      <c r="O15" s="175"/>
      <c r="P15" s="175"/>
      <c r="Q15" s="175"/>
      <c r="R15" s="175"/>
      <c r="S15" s="175"/>
      <c r="T15" s="175"/>
    </row>
    <row r="16" spans="1:27" ht="15" customHeight="1" x14ac:dyDescent="0.2">
      <c r="A16" s="175">
        <v>2</v>
      </c>
      <c r="B16" s="181" t="str">
        <f t="shared" ref="B16:B44" si="1">IF(COUNTA(C16:F16)&lt;2,"",$C$5)</f>
        <v/>
      </c>
      <c r="C16" s="206"/>
      <c r="D16" s="206"/>
      <c r="E16" s="207" t="str">
        <f t="shared" ref="E16:E44" si="2">IF(COUNTA($C16:$D16)=0,"",$E$5&amp;(LEFT($F$5,1)))</f>
        <v/>
      </c>
      <c r="F16" s="208"/>
      <c r="G16" s="209"/>
      <c r="H16" s="175">
        <v>2</v>
      </c>
      <c r="I16" s="181" t="str">
        <f t="shared" si="0"/>
        <v/>
      </c>
      <c r="J16" s="206"/>
      <c r="K16" s="206"/>
      <c r="L16" s="207" t="str">
        <f t="shared" ref="L16:L44" si="3">IF(COUNTA($J16:$K16)=0,"",$E$5&amp;(LEFT($F$5,1)))</f>
        <v/>
      </c>
      <c r="M16" s="208"/>
      <c r="N16" s="209"/>
      <c r="O16" s="175"/>
      <c r="P16" s="175"/>
      <c r="Q16" s="210"/>
      <c r="R16" s="234"/>
      <c r="S16" s="234"/>
      <c r="T16" s="234"/>
      <c r="U16" s="12"/>
      <c r="V16" s="12"/>
      <c r="W16" s="12"/>
      <c r="X16" s="12"/>
      <c r="Z16" s="12"/>
      <c r="AA16" s="12"/>
    </row>
    <row r="17" spans="1:27" ht="15" customHeight="1" x14ac:dyDescent="0.2">
      <c r="A17" s="175">
        <v>3</v>
      </c>
      <c r="B17" s="181" t="str">
        <f t="shared" si="1"/>
        <v/>
      </c>
      <c r="C17" s="206"/>
      <c r="D17" s="206"/>
      <c r="E17" s="207" t="str">
        <f t="shared" si="2"/>
        <v/>
      </c>
      <c r="F17" s="208"/>
      <c r="G17" s="209"/>
      <c r="H17" s="175">
        <v>3</v>
      </c>
      <c r="I17" s="181" t="str">
        <f t="shared" si="0"/>
        <v/>
      </c>
      <c r="J17" s="206"/>
      <c r="K17" s="206"/>
      <c r="L17" s="207" t="str">
        <f t="shared" si="3"/>
        <v/>
      </c>
      <c r="M17" s="208"/>
      <c r="N17" s="209"/>
      <c r="O17" s="175"/>
      <c r="P17" s="175"/>
      <c r="Q17" s="210"/>
      <c r="R17" s="210"/>
      <c r="S17" s="210"/>
      <c r="T17" s="210"/>
      <c r="U17" s="12"/>
      <c r="V17" s="140"/>
      <c r="W17" s="140"/>
      <c r="X17" s="12"/>
      <c r="Y17" s="12"/>
      <c r="Z17" s="12"/>
      <c r="AA17" s="12"/>
    </row>
    <row r="18" spans="1:27" ht="15" customHeight="1" x14ac:dyDescent="0.2">
      <c r="A18" s="175">
        <v>4</v>
      </c>
      <c r="B18" s="181" t="str">
        <f t="shared" si="1"/>
        <v/>
      </c>
      <c r="C18" s="206"/>
      <c r="D18" s="206"/>
      <c r="E18" s="207" t="str">
        <f t="shared" si="2"/>
        <v/>
      </c>
      <c r="F18" s="208"/>
      <c r="G18" s="209"/>
      <c r="H18" s="175">
        <v>4</v>
      </c>
      <c r="I18" s="181" t="str">
        <f t="shared" si="0"/>
        <v/>
      </c>
      <c r="J18" s="206"/>
      <c r="K18" s="206"/>
      <c r="L18" s="207" t="str">
        <f t="shared" si="3"/>
        <v/>
      </c>
      <c r="M18" s="208"/>
      <c r="N18" s="209"/>
      <c r="O18" s="175"/>
      <c r="P18" s="175"/>
      <c r="Q18" s="211"/>
      <c r="R18" s="228"/>
      <c r="S18" s="228"/>
      <c r="T18" s="228"/>
      <c r="U18" s="168"/>
      <c r="V18" s="168"/>
      <c r="W18" s="168"/>
      <c r="X18" s="168"/>
      <c r="Y18" s="168"/>
      <c r="Z18" s="168"/>
      <c r="AA18" s="12"/>
    </row>
    <row r="19" spans="1:27" ht="15" customHeight="1" x14ac:dyDescent="0.2">
      <c r="A19" s="175">
        <v>5</v>
      </c>
      <c r="B19" s="181" t="str">
        <f t="shared" si="1"/>
        <v/>
      </c>
      <c r="C19" s="206"/>
      <c r="D19" s="206"/>
      <c r="E19" s="207" t="str">
        <f t="shared" si="2"/>
        <v/>
      </c>
      <c r="F19" s="208"/>
      <c r="G19" s="209"/>
      <c r="H19" s="175">
        <v>5</v>
      </c>
      <c r="I19" s="181" t="str">
        <f t="shared" si="0"/>
        <v/>
      </c>
      <c r="J19" s="206"/>
      <c r="K19" s="206"/>
      <c r="L19" s="207" t="str">
        <f t="shared" si="3"/>
        <v/>
      </c>
      <c r="M19" s="208"/>
      <c r="N19" s="209"/>
      <c r="O19" s="175"/>
      <c r="P19" s="175"/>
      <c r="Q19" s="212"/>
      <c r="R19" s="228"/>
      <c r="S19" s="228"/>
      <c r="T19" s="228"/>
      <c r="AA19" s="12"/>
    </row>
    <row r="20" spans="1:27" ht="15" customHeight="1" x14ac:dyDescent="0.2">
      <c r="A20" s="175">
        <v>6</v>
      </c>
      <c r="B20" s="181" t="str">
        <f t="shared" si="1"/>
        <v/>
      </c>
      <c r="C20" s="206"/>
      <c r="D20" s="206"/>
      <c r="E20" s="207" t="str">
        <f t="shared" si="2"/>
        <v/>
      </c>
      <c r="F20" s="208"/>
      <c r="G20" s="209"/>
      <c r="H20" s="175">
        <v>6</v>
      </c>
      <c r="I20" s="181" t="str">
        <f t="shared" si="0"/>
        <v/>
      </c>
      <c r="J20" s="206"/>
      <c r="K20" s="206"/>
      <c r="L20" s="207" t="str">
        <f t="shared" si="3"/>
        <v/>
      </c>
      <c r="M20" s="208"/>
      <c r="N20" s="209"/>
      <c r="O20" s="175"/>
      <c r="P20" s="175"/>
      <c r="Q20" s="213"/>
      <c r="R20" s="227"/>
      <c r="S20" s="227"/>
      <c r="T20" s="227"/>
      <c r="U20" s="12"/>
      <c r="V20" s="12"/>
      <c r="W20" s="12"/>
      <c r="X20" s="12"/>
      <c r="Y20" s="12"/>
      <c r="Z20" s="12"/>
      <c r="AA20" s="12"/>
    </row>
    <row r="21" spans="1:27" ht="15" customHeight="1" x14ac:dyDescent="0.2">
      <c r="A21" s="175">
        <v>7</v>
      </c>
      <c r="B21" s="181" t="str">
        <f t="shared" si="1"/>
        <v/>
      </c>
      <c r="C21" s="206"/>
      <c r="D21" s="206"/>
      <c r="E21" s="207" t="str">
        <f t="shared" si="2"/>
        <v/>
      </c>
      <c r="F21" s="208"/>
      <c r="G21" s="209"/>
      <c r="H21" s="175">
        <v>7</v>
      </c>
      <c r="I21" s="181" t="str">
        <f t="shared" si="0"/>
        <v/>
      </c>
      <c r="J21" s="206"/>
      <c r="K21" s="206"/>
      <c r="L21" s="207" t="str">
        <f t="shared" si="3"/>
        <v/>
      </c>
      <c r="M21" s="208"/>
      <c r="N21" s="209"/>
      <c r="O21" s="175"/>
      <c r="P21" s="175"/>
      <c r="Q21" s="210"/>
      <c r="R21" s="210"/>
      <c r="S21" s="210"/>
      <c r="T21" s="210"/>
      <c r="U21" s="12"/>
      <c r="V21" s="140"/>
      <c r="W21" s="140"/>
      <c r="X21" s="12"/>
      <c r="Y21" s="12"/>
      <c r="Z21" s="12"/>
      <c r="AA21" s="12"/>
    </row>
    <row r="22" spans="1:27" ht="15" customHeight="1" x14ac:dyDescent="0.2">
      <c r="A22" s="175">
        <v>8</v>
      </c>
      <c r="B22" s="181" t="str">
        <f t="shared" si="1"/>
        <v/>
      </c>
      <c r="C22" s="206"/>
      <c r="D22" s="206"/>
      <c r="E22" s="207" t="str">
        <f t="shared" si="2"/>
        <v/>
      </c>
      <c r="F22" s="208"/>
      <c r="G22" s="209"/>
      <c r="H22" s="175">
        <v>8</v>
      </c>
      <c r="I22" s="181" t="str">
        <f t="shared" si="0"/>
        <v/>
      </c>
      <c r="J22" s="206"/>
      <c r="K22" s="206"/>
      <c r="L22" s="207" t="str">
        <f t="shared" si="3"/>
        <v/>
      </c>
      <c r="M22" s="208"/>
      <c r="N22" s="209"/>
      <c r="O22" s="175"/>
      <c r="P22" s="175"/>
      <c r="Q22" s="210"/>
      <c r="R22" s="227"/>
      <c r="S22" s="227"/>
      <c r="T22" s="227"/>
      <c r="U22" s="12"/>
      <c r="W22" s="12"/>
      <c r="X22" s="140"/>
      <c r="Y22" s="12"/>
      <c r="Z22" s="12"/>
      <c r="AA22" s="12"/>
    </row>
    <row r="23" spans="1:27" ht="15" customHeight="1" x14ac:dyDescent="0.2">
      <c r="A23" s="175">
        <v>9</v>
      </c>
      <c r="B23" s="181" t="str">
        <f t="shared" si="1"/>
        <v/>
      </c>
      <c r="C23" s="206"/>
      <c r="D23" s="206"/>
      <c r="E23" s="207" t="str">
        <f t="shared" si="2"/>
        <v/>
      </c>
      <c r="F23" s="208"/>
      <c r="G23" s="209"/>
      <c r="H23" s="175">
        <v>9</v>
      </c>
      <c r="I23" s="181" t="str">
        <f t="shared" si="0"/>
        <v/>
      </c>
      <c r="J23" s="206"/>
      <c r="K23" s="206"/>
      <c r="L23" s="207" t="str">
        <f t="shared" si="3"/>
        <v/>
      </c>
      <c r="M23" s="208"/>
      <c r="N23" s="209"/>
      <c r="O23" s="175"/>
      <c r="P23" s="175"/>
      <c r="Q23" s="212"/>
      <c r="R23" s="212"/>
      <c r="S23" s="212"/>
      <c r="T23" s="212"/>
      <c r="W23" s="140"/>
      <c r="X23" s="12"/>
      <c r="Y23" s="12"/>
      <c r="Z23" s="12"/>
      <c r="AA23" s="12"/>
    </row>
    <row r="24" spans="1:27" ht="15" customHeight="1" x14ac:dyDescent="0.2">
      <c r="A24" s="175">
        <v>10</v>
      </c>
      <c r="B24" s="181" t="str">
        <f t="shared" si="1"/>
        <v/>
      </c>
      <c r="C24" s="206"/>
      <c r="D24" s="206"/>
      <c r="E24" s="207" t="str">
        <f t="shared" si="2"/>
        <v/>
      </c>
      <c r="F24" s="208"/>
      <c r="G24" s="209"/>
      <c r="H24" s="175">
        <v>10</v>
      </c>
      <c r="I24" s="181" t="str">
        <f t="shared" si="0"/>
        <v/>
      </c>
      <c r="J24" s="206"/>
      <c r="K24" s="206"/>
      <c r="L24" s="207" t="str">
        <f t="shared" si="3"/>
        <v/>
      </c>
      <c r="M24" s="208"/>
      <c r="N24" s="209"/>
      <c r="O24" s="175"/>
      <c r="P24" s="175"/>
      <c r="Q24" s="212"/>
      <c r="R24" s="227"/>
      <c r="S24" s="227"/>
      <c r="T24" s="227"/>
      <c r="U24" s="12"/>
      <c r="V24" s="140"/>
      <c r="W24" s="140"/>
      <c r="X24" s="12"/>
      <c r="Y24" s="12"/>
      <c r="Z24" s="12"/>
      <c r="AA24" s="12"/>
    </row>
    <row r="25" spans="1:27" ht="15" customHeight="1" x14ac:dyDescent="0.2">
      <c r="A25" s="175">
        <v>11</v>
      </c>
      <c r="B25" s="181" t="str">
        <f t="shared" si="1"/>
        <v/>
      </c>
      <c r="C25" s="206"/>
      <c r="D25" s="206"/>
      <c r="E25" s="207" t="str">
        <f t="shared" si="2"/>
        <v/>
      </c>
      <c r="F25" s="208"/>
      <c r="G25" s="209"/>
      <c r="H25" s="175">
        <v>11</v>
      </c>
      <c r="I25" s="181" t="str">
        <f t="shared" si="0"/>
        <v/>
      </c>
      <c r="J25" s="206"/>
      <c r="K25" s="206"/>
      <c r="L25" s="207" t="str">
        <f t="shared" si="3"/>
        <v/>
      </c>
      <c r="M25" s="208"/>
      <c r="N25" s="209"/>
      <c r="O25" s="175"/>
      <c r="P25" s="175"/>
      <c r="Q25" s="212"/>
      <c r="R25" s="212"/>
      <c r="S25" s="212"/>
      <c r="T25" s="212"/>
      <c r="V25" s="12"/>
    </row>
    <row r="26" spans="1:27" ht="15" customHeight="1" x14ac:dyDescent="0.2">
      <c r="A26" s="175">
        <v>12</v>
      </c>
      <c r="B26" s="181" t="str">
        <f t="shared" si="1"/>
        <v/>
      </c>
      <c r="C26" s="206"/>
      <c r="D26" s="206"/>
      <c r="E26" s="207" t="str">
        <f t="shared" si="2"/>
        <v/>
      </c>
      <c r="F26" s="208"/>
      <c r="G26" s="209"/>
      <c r="H26" s="175">
        <v>12</v>
      </c>
      <c r="I26" s="181" t="str">
        <f t="shared" si="0"/>
        <v/>
      </c>
      <c r="J26" s="206"/>
      <c r="K26" s="206"/>
      <c r="L26" s="207" t="str">
        <f t="shared" si="3"/>
        <v/>
      </c>
      <c r="M26" s="208"/>
      <c r="N26" s="209"/>
      <c r="O26" s="175"/>
      <c r="P26" s="175"/>
      <c r="Q26" s="225"/>
      <c r="R26" s="225"/>
      <c r="S26" s="225"/>
      <c r="T26" s="225"/>
    </row>
    <row r="27" spans="1:27" ht="15" customHeight="1" x14ac:dyDescent="0.2">
      <c r="A27" s="175">
        <v>13</v>
      </c>
      <c r="B27" s="181" t="str">
        <f t="shared" si="1"/>
        <v/>
      </c>
      <c r="C27" s="206"/>
      <c r="D27" s="206"/>
      <c r="E27" s="207" t="str">
        <f t="shared" si="2"/>
        <v/>
      </c>
      <c r="F27" s="208"/>
      <c r="G27" s="209"/>
      <c r="H27" s="175">
        <v>13</v>
      </c>
      <c r="I27" s="181" t="str">
        <f t="shared" si="0"/>
        <v/>
      </c>
      <c r="J27" s="206"/>
      <c r="K27" s="206"/>
      <c r="L27" s="207" t="str">
        <f t="shared" si="3"/>
        <v/>
      </c>
      <c r="M27" s="208"/>
      <c r="N27" s="209"/>
      <c r="O27" s="175"/>
      <c r="P27" s="175"/>
      <c r="Q27" s="225"/>
      <c r="R27" s="225"/>
      <c r="S27" s="225"/>
      <c r="T27" s="225"/>
    </row>
    <row r="28" spans="1:27" ht="15" customHeight="1" x14ac:dyDescent="0.2">
      <c r="A28" s="175">
        <v>14</v>
      </c>
      <c r="B28" s="181" t="str">
        <f t="shared" si="1"/>
        <v/>
      </c>
      <c r="C28" s="206"/>
      <c r="D28" s="206"/>
      <c r="E28" s="207" t="str">
        <f t="shared" si="2"/>
        <v/>
      </c>
      <c r="F28" s="208"/>
      <c r="G28" s="209"/>
      <c r="H28" s="175">
        <v>14</v>
      </c>
      <c r="I28" s="181" t="str">
        <f t="shared" si="0"/>
        <v/>
      </c>
      <c r="J28" s="206"/>
      <c r="K28" s="206"/>
      <c r="L28" s="207" t="str">
        <f t="shared" si="3"/>
        <v/>
      </c>
      <c r="M28" s="208"/>
      <c r="N28" s="209"/>
      <c r="O28" s="175"/>
      <c r="P28" s="175"/>
      <c r="Q28" s="229"/>
      <c r="R28" s="229"/>
      <c r="S28" s="183"/>
      <c r="T28" s="183"/>
    </row>
    <row r="29" spans="1:27" ht="15" customHeight="1" x14ac:dyDescent="0.2">
      <c r="A29" s="175">
        <v>15</v>
      </c>
      <c r="B29" s="181" t="str">
        <f t="shared" si="1"/>
        <v/>
      </c>
      <c r="C29" s="206"/>
      <c r="D29" s="206"/>
      <c r="E29" s="207" t="str">
        <f t="shared" si="2"/>
        <v/>
      </c>
      <c r="F29" s="208"/>
      <c r="G29" s="209"/>
      <c r="H29" s="175">
        <v>15</v>
      </c>
      <c r="I29" s="181" t="str">
        <f t="shared" si="0"/>
        <v/>
      </c>
      <c r="J29" s="206"/>
      <c r="K29" s="206"/>
      <c r="L29" s="207" t="str">
        <f t="shared" si="3"/>
        <v/>
      </c>
      <c r="M29" s="208"/>
      <c r="N29" s="209"/>
      <c r="O29" s="175"/>
      <c r="P29" s="175"/>
      <c r="Q29" s="212"/>
      <c r="R29" s="212"/>
      <c r="S29" s="212"/>
      <c r="T29" s="212"/>
    </row>
    <row r="30" spans="1:27" ht="15" customHeight="1" x14ac:dyDescent="0.2">
      <c r="A30" s="175">
        <v>16</v>
      </c>
      <c r="B30" s="181" t="str">
        <f t="shared" si="1"/>
        <v/>
      </c>
      <c r="C30" s="206"/>
      <c r="D30" s="206"/>
      <c r="E30" s="207" t="str">
        <f t="shared" si="2"/>
        <v/>
      </c>
      <c r="F30" s="208"/>
      <c r="G30" s="209"/>
      <c r="H30" s="175">
        <v>16</v>
      </c>
      <c r="I30" s="181" t="str">
        <f t="shared" si="0"/>
        <v/>
      </c>
      <c r="J30" s="206"/>
      <c r="K30" s="206"/>
      <c r="L30" s="207" t="str">
        <f t="shared" si="3"/>
        <v/>
      </c>
      <c r="M30" s="208"/>
      <c r="N30" s="209"/>
      <c r="O30" s="175"/>
      <c r="P30" s="175"/>
      <c r="Q30" s="211"/>
      <c r="R30" s="225"/>
      <c r="S30" s="225"/>
      <c r="T30" s="224"/>
    </row>
    <row r="31" spans="1:27" ht="15" customHeight="1" x14ac:dyDescent="0.2">
      <c r="A31" s="175">
        <v>17</v>
      </c>
      <c r="B31" s="181" t="str">
        <f t="shared" si="1"/>
        <v/>
      </c>
      <c r="C31" s="206"/>
      <c r="D31" s="206"/>
      <c r="E31" s="207" t="str">
        <f t="shared" si="2"/>
        <v/>
      </c>
      <c r="F31" s="208"/>
      <c r="G31" s="209"/>
      <c r="H31" s="175">
        <v>17</v>
      </c>
      <c r="I31" s="181" t="str">
        <f t="shared" si="0"/>
        <v/>
      </c>
      <c r="J31" s="206"/>
      <c r="K31" s="206"/>
      <c r="L31" s="207" t="str">
        <f t="shared" si="3"/>
        <v/>
      </c>
      <c r="M31" s="208"/>
      <c r="N31" s="209"/>
      <c r="O31" s="175"/>
      <c r="P31" s="175"/>
      <c r="Q31" s="210"/>
      <c r="R31" s="225"/>
      <c r="S31" s="225"/>
      <c r="T31" s="224"/>
    </row>
    <row r="32" spans="1:27" ht="15" customHeight="1" x14ac:dyDescent="0.2">
      <c r="A32" s="175">
        <v>18</v>
      </c>
      <c r="B32" s="181" t="str">
        <f t="shared" si="1"/>
        <v/>
      </c>
      <c r="C32" s="206"/>
      <c r="D32" s="206"/>
      <c r="E32" s="207" t="str">
        <f t="shared" si="2"/>
        <v/>
      </c>
      <c r="F32" s="208"/>
      <c r="G32" s="209"/>
      <c r="H32" s="175">
        <v>18</v>
      </c>
      <c r="I32" s="181" t="str">
        <f t="shared" si="0"/>
        <v/>
      </c>
      <c r="J32" s="206"/>
      <c r="K32" s="206"/>
      <c r="L32" s="207" t="str">
        <f t="shared" si="3"/>
        <v/>
      </c>
      <c r="M32" s="208"/>
      <c r="N32" s="209"/>
      <c r="O32" s="175"/>
      <c r="P32" s="175"/>
      <c r="Q32" s="175"/>
      <c r="R32" s="175"/>
      <c r="S32" s="175"/>
      <c r="T32" s="175"/>
    </row>
    <row r="33" spans="1:20" ht="15" customHeight="1" x14ac:dyDescent="0.2">
      <c r="A33" s="175">
        <v>19</v>
      </c>
      <c r="B33" s="181" t="str">
        <f t="shared" si="1"/>
        <v/>
      </c>
      <c r="C33" s="206"/>
      <c r="D33" s="206"/>
      <c r="E33" s="207" t="str">
        <f t="shared" si="2"/>
        <v/>
      </c>
      <c r="F33" s="208"/>
      <c r="G33" s="209"/>
      <c r="H33" s="175">
        <v>19</v>
      </c>
      <c r="I33" s="181" t="str">
        <f t="shared" si="0"/>
        <v/>
      </c>
      <c r="J33" s="206"/>
      <c r="K33" s="206"/>
      <c r="L33" s="207" t="str">
        <f t="shared" si="3"/>
        <v/>
      </c>
      <c r="M33" s="208"/>
      <c r="N33" s="209"/>
      <c r="O33" s="175"/>
      <c r="P33" s="175"/>
      <c r="Q33" s="175"/>
      <c r="R33" s="175"/>
      <c r="S33" s="175"/>
      <c r="T33" s="175"/>
    </row>
    <row r="34" spans="1:20" ht="15" customHeight="1" x14ac:dyDescent="0.2">
      <c r="A34" s="175">
        <v>20</v>
      </c>
      <c r="B34" s="181" t="str">
        <f t="shared" si="1"/>
        <v/>
      </c>
      <c r="C34" s="206"/>
      <c r="D34" s="206"/>
      <c r="E34" s="207" t="str">
        <f t="shared" si="2"/>
        <v/>
      </c>
      <c r="F34" s="208"/>
      <c r="G34" s="209"/>
      <c r="H34" s="175">
        <v>20</v>
      </c>
      <c r="I34" s="181" t="str">
        <f t="shared" si="0"/>
        <v/>
      </c>
      <c r="J34" s="206"/>
      <c r="K34" s="206"/>
      <c r="L34" s="207" t="str">
        <f t="shared" si="3"/>
        <v/>
      </c>
      <c r="M34" s="208"/>
      <c r="N34" s="209"/>
      <c r="O34" s="175"/>
      <c r="P34" s="175"/>
      <c r="Q34" s="175"/>
      <c r="R34" s="175"/>
      <c r="S34" s="175"/>
      <c r="T34" s="175"/>
    </row>
    <row r="35" spans="1:20" ht="15" customHeight="1" x14ac:dyDescent="0.2">
      <c r="A35" s="175">
        <v>21</v>
      </c>
      <c r="B35" s="181" t="str">
        <f t="shared" si="1"/>
        <v/>
      </c>
      <c r="C35" s="206"/>
      <c r="D35" s="206"/>
      <c r="E35" s="207" t="str">
        <f t="shared" si="2"/>
        <v/>
      </c>
      <c r="F35" s="208"/>
      <c r="G35" s="209"/>
      <c r="H35" s="175">
        <v>21</v>
      </c>
      <c r="I35" s="181" t="str">
        <f t="shared" si="0"/>
        <v/>
      </c>
      <c r="J35" s="206"/>
      <c r="K35" s="206"/>
      <c r="L35" s="207" t="str">
        <f t="shared" si="3"/>
        <v/>
      </c>
      <c r="M35" s="208"/>
      <c r="N35" s="209"/>
      <c r="O35" s="175"/>
      <c r="P35" s="175"/>
      <c r="Q35" s="212" t="s">
        <v>189</v>
      </c>
      <c r="R35" s="175"/>
      <c r="S35" s="175"/>
      <c r="T35" s="175"/>
    </row>
    <row r="36" spans="1:20" ht="15" customHeight="1" x14ac:dyDescent="0.2">
      <c r="A36" s="175">
        <v>22</v>
      </c>
      <c r="B36" s="181" t="str">
        <f t="shared" si="1"/>
        <v/>
      </c>
      <c r="C36" s="206"/>
      <c r="D36" s="206"/>
      <c r="E36" s="207" t="str">
        <f t="shared" si="2"/>
        <v/>
      </c>
      <c r="F36" s="208"/>
      <c r="G36" s="209"/>
      <c r="H36" s="175">
        <v>22</v>
      </c>
      <c r="I36" s="181" t="str">
        <f t="shared" si="0"/>
        <v/>
      </c>
      <c r="J36" s="206"/>
      <c r="K36" s="206"/>
      <c r="L36" s="207" t="str">
        <f t="shared" si="3"/>
        <v/>
      </c>
      <c r="M36" s="208"/>
      <c r="N36" s="209"/>
      <c r="O36" s="175"/>
      <c r="P36" s="175"/>
      <c r="Q36" s="214"/>
      <c r="R36" s="175"/>
      <c r="S36" s="175"/>
      <c r="T36" s="175"/>
    </row>
    <row r="37" spans="1:20" ht="15" customHeight="1" x14ac:dyDescent="0.2">
      <c r="A37" s="175">
        <v>23</v>
      </c>
      <c r="B37" s="181" t="str">
        <f t="shared" si="1"/>
        <v/>
      </c>
      <c r="C37" s="206"/>
      <c r="D37" s="206"/>
      <c r="E37" s="207" t="str">
        <f t="shared" si="2"/>
        <v/>
      </c>
      <c r="F37" s="208"/>
      <c r="G37" s="209"/>
      <c r="H37" s="175">
        <v>23</v>
      </c>
      <c r="I37" s="181" t="str">
        <f t="shared" si="0"/>
        <v/>
      </c>
      <c r="J37" s="206"/>
      <c r="K37" s="206"/>
      <c r="L37" s="207" t="str">
        <f t="shared" si="3"/>
        <v/>
      </c>
      <c r="M37" s="208"/>
      <c r="N37" s="209"/>
      <c r="O37" s="175"/>
      <c r="P37" s="175"/>
      <c r="Q37" s="214"/>
      <c r="R37" s="175"/>
      <c r="S37" s="175"/>
      <c r="T37" s="175"/>
    </row>
    <row r="38" spans="1:20" ht="15" customHeight="1" x14ac:dyDescent="0.2">
      <c r="A38" s="175">
        <v>24</v>
      </c>
      <c r="B38" s="181" t="str">
        <f t="shared" si="1"/>
        <v/>
      </c>
      <c r="C38" s="206"/>
      <c r="D38" s="206"/>
      <c r="E38" s="207" t="str">
        <f t="shared" si="2"/>
        <v/>
      </c>
      <c r="F38" s="208"/>
      <c r="G38" s="209"/>
      <c r="H38" s="175">
        <v>24</v>
      </c>
      <c r="I38" s="181" t="str">
        <f t="shared" si="0"/>
        <v/>
      </c>
      <c r="J38" s="206"/>
      <c r="K38" s="206"/>
      <c r="L38" s="207" t="str">
        <f t="shared" si="3"/>
        <v/>
      </c>
      <c r="M38" s="208"/>
      <c r="N38" s="209"/>
      <c r="O38" s="175"/>
      <c r="P38" s="175"/>
      <c r="Q38" s="214"/>
      <c r="R38" s="175"/>
      <c r="S38" s="175"/>
      <c r="T38" s="175"/>
    </row>
    <row r="39" spans="1:20" ht="15" customHeight="1" x14ac:dyDescent="0.2">
      <c r="A39" s="175">
        <v>25</v>
      </c>
      <c r="B39" s="181" t="str">
        <f t="shared" si="1"/>
        <v/>
      </c>
      <c r="C39" s="206"/>
      <c r="D39" s="206"/>
      <c r="E39" s="207" t="str">
        <f t="shared" si="2"/>
        <v/>
      </c>
      <c r="F39" s="208"/>
      <c r="G39" s="209"/>
      <c r="H39" s="175">
        <v>25</v>
      </c>
      <c r="I39" s="181" t="str">
        <f t="shared" si="0"/>
        <v/>
      </c>
      <c r="J39" s="206"/>
      <c r="K39" s="206"/>
      <c r="L39" s="207" t="str">
        <f t="shared" si="3"/>
        <v/>
      </c>
      <c r="M39" s="208"/>
      <c r="N39" s="209"/>
      <c r="O39" s="175"/>
      <c r="P39" s="175"/>
      <c r="Q39" s="175"/>
      <c r="R39" s="175"/>
      <c r="S39" s="175"/>
      <c r="T39" s="175"/>
    </row>
    <row r="40" spans="1:20" ht="15" customHeight="1" x14ac:dyDescent="0.2">
      <c r="A40" s="175">
        <v>26</v>
      </c>
      <c r="B40" s="181" t="str">
        <f t="shared" si="1"/>
        <v/>
      </c>
      <c r="C40" s="206"/>
      <c r="D40" s="206"/>
      <c r="E40" s="207" t="str">
        <f t="shared" si="2"/>
        <v/>
      </c>
      <c r="F40" s="208"/>
      <c r="G40" s="209"/>
      <c r="H40" s="175">
        <v>26</v>
      </c>
      <c r="I40" s="181" t="str">
        <f t="shared" si="0"/>
        <v/>
      </c>
      <c r="J40" s="206"/>
      <c r="K40" s="206"/>
      <c r="L40" s="207" t="str">
        <f t="shared" si="3"/>
        <v/>
      </c>
      <c r="M40" s="208"/>
      <c r="N40" s="209"/>
      <c r="O40" s="175"/>
      <c r="P40" s="175"/>
      <c r="Q40" s="175"/>
      <c r="R40" s="175"/>
      <c r="S40" s="175"/>
      <c r="T40" s="175"/>
    </row>
    <row r="41" spans="1:20" ht="15" customHeight="1" x14ac:dyDescent="0.2">
      <c r="A41" s="175">
        <v>27</v>
      </c>
      <c r="B41" s="181" t="str">
        <f t="shared" si="1"/>
        <v/>
      </c>
      <c r="C41" s="206"/>
      <c r="D41" s="206"/>
      <c r="E41" s="207" t="str">
        <f t="shared" si="2"/>
        <v/>
      </c>
      <c r="F41" s="208"/>
      <c r="G41" s="209"/>
      <c r="H41" s="175">
        <v>27</v>
      </c>
      <c r="I41" s="181" t="str">
        <f t="shared" si="0"/>
        <v/>
      </c>
      <c r="J41" s="206"/>
      <c r="K41" s="206"/>
      <c r="L41" s="207" t="str">
        <f t="shared" si="3"/>
        <v/>
      </c>
      <c r="M41" s="208"/>
      <c r="N41" s="209"/>
      <c r="O41" s="175"/>
      <c r="P41" s="175"/>
      <c r="Q41" s="175"/>
      <c r="R41" s="175"/>
      <c r="S41" s="175"/>
      <c r="T41" s="175"/>
    </row>
    <row r="42" spans="1:20" ht="15" customHeight="1" x14ac:dyDescent="0.2">
      <c r="A42" s="175">
        <v>28</v>
      </c>
      <c r="B42" s="181" t="str">
        <f t="shared" si="1"/>
        <v/>
      </c>
      <c r="C42" s="206"/>
      <c r="D42" s="206"/>
      <c r="E42" s="207" t="str">
        <f t="shared" si="2"/>
        <v/>
      </c>
      <c r="F42" s="208"/>
      <c r="G42" s="209"/>
      <c r="H42" s="175">
        <v>28</v>
      </c>
      <c r="I42" s="181" t="str">
        <f t="shared" si="0"/>
        <v/>
      </c>
      <c r="J42" s="206"/>
      <c r="K42" s="206"/>
      <c r="L42" s="207" t="str">
        <f t="shared" si="3"/>
        <v/>
      </c>
      <c r="M42" s="208"/>
      <c r="N42" s="209"/>
      <c r="O42" s="175"/>
      <c r="P42" s="175"/>
      <c r="Q42" s="175"/>
      <c r="R42" s="175"/>
      <c r="S42" s="175"/>
      <c r="T42" s="175"/>
    </row>
    <row r="43" spans="1:20" ht="15" customHeight="1" x14ac:dyDescent="0.2">
      <c r="A43" s="175">
        <v>29</v>
      </c>
      <c r="B43" s="181" t="str">
        <f t="shared" si="1"/>
        <v/>
      </c>
      <c r="C43" s="206"/>
      <c r="D43" s="206"/>
      <c r="E43" s="207" t="str">
        <f t="shared" si="2"/>
        <v/>
      </c>
      <c r="F43" s="208"/>
      <c r="G43" s="209"/>
      <c r="H43" s="175">
        <v>29</v>
      </c>
      <c r="I43" s="181" t="str">
        <f t="shared" si="0"/>
        <v/>
      </c>
      <c r="J43" s="206"/>
      <c r="K43" s="206"/>
      <c r="L43" s="207" t="str">
        <f t="shared" si="3"/>
        <v/>
      </c>
      <c r="M43" s="208"/>
      <c r="N43" s="209"/>
      <c r="O43" s="175"/>
      <c r="P43" s="175"/>
      <c r="Q43" s="175"/>
      <c r="R43" s="175"/>
      <c r="S43" s="175"/>
      <c r="T43" s="175"/>
    </row>
    <row r="44" spans="1:20" ht="15" customHeight="1" x14ac:dyDescent="0.2">
      <c r="A44" s="175">
        <v>30</v>
      </c>
      <c r="B44" s="181" t="str">
        <f t="shared" si="1"/>
        <v/>
      </c>
      <c r="C44" s="206"/>
      <c r="D44" s="206"/>
      <c r="E44" s="207" t="str">
        <f t="shared" si="2"/>
        <v/>
      </c>
      <c r="F44" s="208"/>
      <c r="G44" s="209"/>
      <c r="H44" s="175">
        <v>30</v>
      </c>
      <c r="I44" s="181" t="str">
        <f t="shared" si="0"/>
        <v/>
      </c>
      <c r="J44" s="206"/>
      <c r="K44" s="206"/>
      <c r="L44" s="207" t="str">
        <f t="shared" si="3"/>
        <v/>
      </c>
      <c r="M44" s="208"/>
      <c r="N44" s="209"/>
      <c r="O44" s="175"/>
      <c r="P44" s="175"/>
      <c r="Q44" s="175"/>
      <c r="R44" s="175"/>
      <c r="S44" s="175"/>
      <c r="T44" s="175"/>
    </row>
    <row r="45" spans="1:20" x14ac:dyDescent="0.2">
      <c r="A45" s="175"/>
      <c r="B45" s="175"/>
      <c r="C45" s="175"/>
      <c r="D45" s="175"/>
      <c r="E45" s="175"/>
      <c r="F45" s="175"/>
      <c r="G45" s="175"/>
      <c r="H45" s="175"/>
      <c r="I45" s="175"/>
      <c r="J45" s="175"/>
      <c r="K45" s="175"/>
      <c r="L45" s="175"/>
      <c r="M45" s="175"/>
      <c r="N45" s="175"/>
      <c r="O45" s="175"/>
      <c r="P45" s="175"/>
      <c r="Q45" s="175"/>
      <c r="R45" s="175"/>
      <c r="S45" s="175"/>
      <c r="T45" s="175"/>
    </row>
    <row r="46" spans="1:20" x14ac:dyDescent="0.2">
      <c r="A46" s="175"/>
      <c r="B46" s="215" t="s">
        <v>159</v>
      </c>
      <c r="C46" s="175"/>
      <c r="D46" s="175"/>
      <c r="E46" s="175"/>
      <c r="F46" s="175"/>
      <c r="G46" s="175"/>
      <c r="H46" s="175"/>
      <c r="I46" s="175"/>
      <c r="J46" s="175"/>
      <c r="K46" s="175"/>
      <c r="L46" s="175"/>
      <c r="M46" s="175"/>
      <c r="N46" s="175"/>
      <c r="O46" s="175"/>
      <c r="P46" s="175"/>
      <c r="Q46" s="175"/>
      <c r="R46" s="175"/>
      <c r="S46" s="175"/>
      <c r="T46" s="175"/>
    </row>
    <row r="47" spans="1:20" x14ac:dyDescent="0.2">
      <c r="B47" s="72"/>
    </row>
  </sheetData>
  <sheetProtection selectLockedCells="1"/>
  <customSheetViews>
    <customSheetView guid="{960CDFFA-2720-416F-86BE-61EFB67F3268}" scale="85" topLeftCell="A3">
      <selection activeCell="M15" sqref="M15"/>
      <pageMargins left="0.7" right="0.7" top="0.75" bottom="0.75" header="0.3" footer="0.3"/>
      <pageSetup paperSize="9" orientation="portrait" r:id="rId1"/>
    </customSheetView>
  </customSheetViews>
  <mergeCells count="22">
    <mergeCell ref="F6:G6"/>
    <mergeCell ref="K12:L12"/>
    <mergeCell ref="Q5:S6"/>
    <mergeCell ref="H5:N5"/>
    <mergeCell ref="I7:J7"/>
    <mergeCell ref="K7:M7"/>
    <mergeCell ref="K8:L8"/>
    <mergeCell ref="G7:G11"/>
    <mergeCell ref="N11:Q12"/>
    <mergeCell ref="T30:T31"/>
    <mergeCell ref="R30:S31"/>
    <mergeCell ref="M1:N1"/>
    <mergeCell ref="R24:T24"/>
    <mergeCell ref="R22:T22"/>
    <mergeCell ref="R20:T20"/>
    <mergeCell ref="R18:T19"/>
    <mergeCell ref="Q26:T27"/>
    <mergeCell ref="Q28:R28"/>
    <mergeCell ref="K9:N9"/>
    <mergeCell ref="Q14:T14"/>
    <mergeCell ref="R16:T16"/>
    <mergeCell ref="Q13:T13"/>
  </mergeCells>
  <phoneticPr fontId="5"/>
  <dataValidations count="1">
    <dataValidation type="list" allowBlank="1" showInputMessage="1" showErrorMessage="1" sqref="F5" xr:uid="{00000000-0002-0000-0000-000000000000}">
      <formula1>"中学校,クラブ"</formula1>
    </dataValidation>
  </dataValidations>
  <pageMargins left="0.23622047244094491" right="0.23622047244094491" top="0.74803149606299213" bottom="0.74803149606299213" header="0.31496062992125984" footer="0.31496062992125984"/>
  <pageSetup paperSize="9" scale="68" orientation="landscape" r:id="rId2"/>
  <colBreaks count="1" manualBreakCount="1">
    <brk id="2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sheetPr>
  <dimension ref="A1:Z67"/>
  <sheetViews>
    <sheetView zoomScale="80" zoomScaleNormal="80" workbookViewId="0">
      <selection activeCell="G12" sqref="G12"/>
    </sheetView>
  </sheetViews>
  <sheetFormatPr defaultColWidth="9" defaultRowHeight="13.2" x14ac:dyDescent="0.2"/>
  <cols>
    <col min="1" max="1" width="3.44140625" bestFit="1" customWidth="1"/>
    <col min="2" max="2" width="6" customWidth="1"/>
    <col min="3" max="3" width="6.44140625" style="4" bestFit="1" customWidth="1"/>
    <col min="4" max="4" width="11.6640625" style="4" bestFit="1" customWidth="1"/>
    <col min="5" max="5" width="8" style="4" customWidth="1"/>
    <col min="6" max="6" width="6.44140625" bestFit="1" customWidth="1"/>
    <col min="7" max="20" width="9.44140625" customWidth="1"/>
    <col min="21" max="21" width="10" customWidth="1"/>
    <col min="22" max="22" width="4.109375" customWidth="1"/>
    <col min="23" max="23" width="26.77734375" customWidth="1"/>
    <col min="24" max="24" width="3.44140625" customWidth="1"/>
    <col min="25" max="30" width="5" customWidth="1"/>
  </cols>
  <sheetData>
    <row r="1" spans="1:26" ht="15" customHeight="1" thickBot="1" x14ac:dyDescent="0.25">
      <c r="C1" s="248" t="s">
        <v>28</v>
      </c>
      <c r="G1" s="12" t="s">
        <v>34</v>
      </c>
      <c r="P1" s="128" t="s">
        <v>124</v>
      </c>
      <c r="Q1" s="127" t="s">
        <v>126</v>
      </c>
      <c r="R1" s="127" t="s">
        <v>127</v>
      </c>
      <c r="S1" s="127" t="s">
        <v>128</v>
      </c>
    </row>
    <row r="2" spans="1:26" ht="13.5" customHeight="1" x14ac:dyDescent="0.2">
      <c r="C2" s="248"/>
      <c r="E2" s="12" t="s">
        <v>150</v>
      </c>
      <c r="P2" s="129" t="s">
        <v>125</v>
      </c>
      <c r="Q2" s="127" t="s">
        <v>129</v>
      </c>
      <c r="R2" s="127" t="s">
        <v>130</v>
      </c>
      <c r="S2" s="129"/>
      <c r="W2" s="258" t="s">
        <v>41</v>
      </c>
    </row>
    <row r="3" spans="1:26" x14ac:dyDescent="0.2">
      <c r="C3" s="4" t="s">
        <v>48</v>
      </c>
      <c r="G3" s="261" t="s">
        <v>112</v>
      </c>
      <c r="H3" s="262"/>
      <c r="I3" s="262"/>
      <c r="J3" s="262"/>
      <c r="K3" s="262"/>
      <c r="L3" s="262"/>
      <c r="M3" s="262"/>
      <c r="N3" s="262"/>
      <c r="O3" s="262"/>
      <c r="P3" s="262"/>
      <c r="Q3" s="262"/>
      <c r="R3" s="262"/>
      <c r="S3" s="262"/>
      <c r="T3" s="263"/>
      <c r="W3" s="259"/>
    </row>
    <row r="4" spans="1:26" ht="13.8" thickBot="1" x14ac:dyDescent="0.25">
      <c r="A4" s="1" t="s">
        <v>57</v>
      </c>
      <c r="B4" s="42" t="s">
        <v>52</v>
      </c>
      <c r="C4" s="43" t="s">
        <v>13</v>
      </c>
      <c r="D4" s="43" t="s">
        <v>14</v>
      </c>
      <c r="E4" s="43" t="s">
        <v>15</v>
      </c>
      <c r="F4" s="43" t="s">
        <v>16</v>
      </c>
      <c r="G4" s="20" t="s">
        <v>0</v>
      </c>
      <c r="H4" s="20" t="s">
        <v>7</v>
      </c>
      <c r="I4" s="162" t="s">
        <v>168</v>
      </c>
      <c r="J4" s="20" t="s">
        <v>8</v>
      </c>
      <c r="K4" s="20" t="s">
        <v>9</v>
      </c>
      <c r="L4" s="163" t="s">
        <v>169</v>
      </c>
      <c r="M4" s="20" t="s">
        <v>10</v>
      </c>
      <c r="N4" s="20" t="s">
        <v>11</v>
      </c>
      <c r="O4" s="123" t="s">
        <v>12</v>
      </c>
      <c r="P4" s="122" t="s">
        <v>126</v>
      </c>
      <c r="Q4" s="9" t="s">
        <v>127</v>
      </c>
      <c r="R4" s="164" t="s">
        <v>166</v>
      </c>
      <c r="S4" s="169" t="s">
        <v>167</v>
      </c>
      <c r="T4" s="122" t="s">
        <v>94</v>
      </c>
      <c r="U4" s="83" t="s">
        <v>29</v>
      </c>
      <c r="W4" s="260"/>
    </row>
    <row r="5" spans="1:26" x14ac:dyDescent="0.2">
      <c r="A5" s="6">
        <v>1</v>
      </c>
      <c r="B5" s="2" t="str">
        <f>IF(はじめに出場選手の入力!B15="","",はじめに出場選手の入力!B15)</f>
        <v/>
      </c>
      <c r="C5" s="2" t="str">
        <f>IF(はじめに出場選手の入力!C15="","",はじめに出場選手の入力!C15)</f>
        <v/>
      </c>
      <c r="D5" s="2" t="str">
        <f>IF(はじめに出場選手の入力!D15="","",はじめに出場選手の入力!D15)</f>
        <v/>
      </c>
      <c r="E5" s="2" t="str">
        <f>IF(はじめに出場選手の入力!E15="","",はじめに出場選手の入力!E15)</f>
        <v/>
      </c>
      <c r="F5" s="88" t="str">
        <f>IF(RIGHTB(E5,2)="小","S"&amp;はじめに出場選手の入力!F15,(IF(RIGHTB(E5,2)="中","J"&amp;はじめに出場選手の入力!F15,(IF(RIGHTB(E5,2)="高","H"&amp;はじめに出場選手の入力!F15,(IF(RIGHTB(E5,2)="一","A"&amp;はじめに出場選手の入力!F15,(IF(RIGHTB(E5,2)="大","D"&amp;はじめに出場選手の入力!F15,"")))))))))</f>
        <v/>
      </c>
      <c r="G5" s="2">
        <v>3</v>
      </c>
      <c r="H5" s="2"/>
      <c r="I5" s="2"/>
      <c r="J5" s="2"/>
      <c r="K5" s="2"/>
      <c r="L5" s="2"/>
      <c r="M5" s="2"/>
      <c r="N5" s="2"/>
      <c r="O5" s="2"/>
      <c r="P5" s="2"/>
      <c r="Q5" s="2"/>
      <c r="R5" s="2"/>
      <c r="S5" s="2"/>
      <c r="T5" s="2"/>
      <c r="U5" s="2">
        <f>COUNTA(G5:T5)</f>
        <v>1</v>
      </c>
      <c r="Z5" s="25" t="str">
        <f>IF(RIGHTB(E5,2)="小","S",(IF(RIGHTB(E5,2)="中","J",(IF(RIGHTB(E5,2)="高","H",(IF(RIGHTB(E5,2)="一","A",""))))&amp;はじめに出場選手の入力!F15)))</f>
        <v/>
      </c>
    </row>
    <row r="6" spans="1:26" x14ac:dyDescent="0.2">
      <c r="A6" s="6">
        <v>2</v>
      </c>
      <c r="B6" s="44" t="str">
        <f>IF(はじめに出場選手の入力!B16="","",はじめに出場選手の入力!B16)</f>
        <v/>
      </c>
      <c r="C6" s="44" t="str">
        <f>IF(はじめに出場選手の入力!C16="","",はじめに出場選手の入力!C16)</f>
        <v/>
      </c>
      <c r="D6" s="44" t="str">
        <f>IF(はじめに出場選手の入力!D16="","",はじめに出場選手の入力!D16)</f>
        <v/>
      </c>
      <c r="E6" s="44" t="str">
        <f>IF(はじめに出場選手の入力!E16="","",はじめに出場選手の入力!E16)</f>
        <v/>
      </c>
      <c r="F6" s="77" t="str">
        <f>IF(RIGHTB(E6,2)="小","S"&amp;はじめに出場選手の入力!F16,(IF(RIGHTB(E6,2)="中","J"&amp;はじめに出場選手の入力!F16,(IF(RIGHTB(E6,2)="高","H"&amp;はじめに出場選手の入力!F16,(IF(RIGHTB(E6,2)="一","A"&amp;はじめに出場選手の入力!F16,(IF(RIGHTB(E6,2)="大","D"&amp;はじめに出場選手の入力!F16,"")))))))))</f>
        <v/>
      </c>
      <c r="G6" s="44"/>
      <c r="H6" s="44"/>
      <c r="I6" s="44"/>
      <c r="J6" s="44"/>
      <c r="K6" s="44"/>
      <c r="L6" s="44"/>
      <c r="M6" s="44"/>
      <c r="N6" s="44"/>
      <c r="O6" s="44"/>
      <c r="P6" s="44"/>
      <c r="Q6" s="44"/>
      <c r="R6" s="44"/>
      <c r="S6" s="44"/>
      <c r="T6" s="44"/>
      <c r="U6" s="44">
        <f t="shared" ref="U6:U34" si="0">COUNTA(G6:T6)</f>
        <v>0</v>
      </c>
      <c r="W6" s="13" t="s">
        <v>118</v>
      </c>
    </row>
    <row r="7" spans="1:26" x14ac:dyDescent="0.2">
      <c r="A7" s="6">
        <v>3</v>
      </c>
      <c r="B7" s="2" t="str">
        <f>IF(はじめに出場選手の入力!B17="","",はじめに出場選手の入力!B17)</f>
        <v/>
      </c>
      <c r="C7" s="2" t="str">
        <f>IF(はじめに出場選手の入力!C17="","",はじめに出場選手の入力!C17)</f>
        <v/>
      </c>
      <c r="D7" s="2" t="str">
        <f>IF(はじめに出場選手の入力!D17="","",はじめに出場選手の入力!D17)</f>
        <v/>
      </c>
      <c r="E7" s="2" t="str">
        <f>IF(はじめに出場選手の入力!E17="","",はじめに出場選手の入力!E17)</f>
        <v/>
      </c>
      <c r="F7" s="88" t="str">
        <f>IF(RIGHTB(E7,2)="小","S"&amp;はじめに出場選手の入力!F17,(IF(RIGHTB(E7,2)="中","J"&amp;はじめに出場選手の入力!F17,(IF(RIGHTB(E7,2)="高","H"&amp;はじめに出場選手の入力!F17,(IF(RIGHTB(E7,2)="一","A"&amp;はじめに出場選手の入力!F17,(IF(RIGHTB(E7,2)="大","D"&amp;はじめに出場選手の入力!F17,"")))))))))</f>
        <v/>
      </c>
      <c r="G7" s="2"/>
      <c r="H7" s="2"/>
      <c r="I7" s="2"/>
      <c r="J7" s="2"/>
      <c r="K7" s="2"/>
      <c r="L7" s="2"/>
      <c r="M7" s="2"/>
      <c r="N7" s="2"/>
      <c r="O7" s="2"/>
      <c r="P7" s="2"/>
      <c r="Q7" s="2"/>
      <c r="R7" s="2"/>
      <c r="S7" s="2"/>
      <c r="T7" s="2"/>
      <c r="U7" s="2">
        <f t="shared" si="0"/>
        <v>0</v>
      </c>
      <c r="W7" t="s">
        <v>98</v>
      </c>
    </row>
    <row r="8" spans="1:26" x14ac:dyDescent="0.2">
      <c r="A8" s="6">
        <v>4</v>
      </c>
      <c r="B8" s="44" t="str">
        <f>IF(はじめに出場選手の入力!B18="","",はじめに出場選手の入力!B18)</f>
        <v/>
      </c>
      <c r="C8" s="44" t="str">
        <f>IF(はじめに出場選手の入力!C18="","",はじめに出場選手の入力!C18)</f>
        <v/>
      </c>
      <c r="D8" s="44" t="str">
        <f>IF(はじめに出場選手の入力!D18="","",はじめに出場選手の入力!D18)</f>
        <v/>
      </c>
      <c r="E8" s="44" t="str">
        <f>IF(はじめに出場選手の入力!E18="","",はじめに出場選手の入力!E18)</f>
        <v/>
      </c>
      <c r="F8" s="77" t="str">
        <f>IF(RIGHTB(E8,2)="小","S"&amp;はじめに出場選手の入力!F18,(IF(RIGHTB(E8,2)="中","J"&amp;はじめに出場選手の入力!F18,(IF(RIGHTB(E8,2)="高","H"&amp;はじめに出場選手の入力!F18,(IF(RIGHTB(E8,2)="一","A"&amp;はじめに出場選手の入力!F18,(IF(RIGHTB(E8,2)="大","D"&amp;はじめに出場選手の入力!F18,"")))))))))</f>
        <v/>
      </c>
      <c r="G8" s="44"/>
      <c r="H8" s="44"/>
      <c r="I8" s="44"/>
      <c r="J8" s="44"/>
      <c r="K8" s="44"/>
      <c r="L8" s="44"/>
      <c r="M8" s="44"/>
      <c r="N8" s="44"/>
      <c r="O8" s="44"/>
      <c r="P8" s="44"/>
      <c r="Q8" s="44"/>
      <c r="R8" s="44"/>
      <c r="S8" s="44"/>
      <c r="T8" s="44"/>
      <c r="U8" s="44">
        <f t="shared" si="0"/>
        <v>0</v>
      </c>
      <c r="W8" t="s">
        <v>95</v>
      </c>
    </row>
    <row r="9" spans="1:26" x14ac:dyDescent="0.2">
      <c r="A9" s="6">
        <v>5</v>
      </c>
      <c r="B9" s="2" t="str">
        <f>IF(はじめに出場選手の入力!B19="","",はじめに出場選手の入力!B19)</f>
        <v/>
      </c>
      <c r="C9" s="2" t="str">
        <f>IF(はじめに出場選手の入力!C19="","",はじめに出場選手の入力!C19)</f>
        <v/>
      </c>
      <c r="D9" s="2" t="str">
        <f>IF(はじめに出場選手の入力!D19="","",はじめに出場選手の入力!D19)</f>
        <v/>
      </c>
      <c r="E9" s="2" t="str">
        <f>IF(はじめに出場選手の入力!E19="","",はじめに出場選手の入力!E19)</f>
        <v/>
      </c>
      <c r="F9" s="88" t="str">
        <f>IF(RIGHTB(E9,2)="小","S"&amp;はじめに出場選手の入力!F19,(IF(RIGHTB(E9,2)="中","J"&amp;はじめに出場選手の入力!F19,(IF(RIGHTB(E9,2)="高","H"&amp;はじめに出場選手の入力!F19,(IF(RIGHTB(E9,2)="一","A"&amp;はじめに出場選手の入力!F19,(IF(RIGHTB(E9,2)="大","D"&amp;はじめに出場選手の入力!F19,"")))))))))</f>
        <v/>
      </c>
      <c r="G9" s="2"/>
      <c r="H9" s="2"/>
      <c r="I9" s="2"/>
      <c r="J9" s="2"/>
      <c r="K9" s="2"/>
      <c r="L9" s="2"/>
      <c r="M9" s="2"/>
      <c r="N9" s="2"/>
      <c r="O9" s="2"/>
      <c r="P9" s="2"/>
      <c r="Q9" s="2"/>
      <c r="R9" s="2"/>
      <c r="S9" s="2"/>
      <c r="T9" s="2"/>
      <c r="U9" s="2">
        <f t="shared" si="0"/>
        <v>0</v>
      </c>
      <c r="W9" t="s">
        <v>96</v>
      </c>
    </row>
    <row r="10" spans="1:26" x14ac:dyDescent="0.2">
      <c r="A10" s="6">
        <v>6</v>
      </c>
      <c r="B10" s="44" t="str">
        <f>IF(はじめに出場選手の入力!B20="","",はじめに出場選手の入力!B20)</f>
        <v/>
      </c>
      <c r="C10" s="44" t="str">
        <f>IF(はじめに出場選手の入力!C20="","",はじめに出場選手の入力!C20)</f>
        <v/>
      </c>
      <c r="D10" s="44" t="str">
        <f>IF(はじめに出場選手の入力!D20="","",はじめに出場選手の入力!D20)</f>
        <v/>
      </c>
      <c r="E10" s="44" t="str">
        <f>IF(はじめに出場選手の入力!E20="","",はじめに出場選手の入力!E20)</f>
        <v/>
      </c>
      <c r="F10" s="77" t="str">
        <f>IF(RIGHTB(E10,2)="小","S"&amp;はじめに出場選手の入力!F20,(IF(RIGHTB(E10,2)="中","J"&amp;はじめに出場選手の入力!F20,(IF(RIGHTB(E10,2)="高","H"&amp;はじめに出場選手の入力!F20,(IF(RIGHTB(E10,2)="一","A"&amp;はじめに出場選手の入力!F20,(IF(RIGHTB(E10,2)="大","D"&amp;はじめに出場選手の入力!F20,"")))))))))</f>
        <v/>
      </c>
      <c r="G10" s="44"/>
      <c r="H10" s="44"/>
      <c r="I10" s="44"/>
      <c r="J10" s="44"/>
      <c r="K10" s="44"/>
      <c r="L10" s="44"/>
      <c r="M10" s="44"/>
      <c r="N10" s="44"/>
      <c r="O10" s="44"/>
      <c r="P10" s="44"/>
      <c r="Q10" s="44"/>
      <c r="R10" s="44"/>
      <c r="S10" s="44"/>
      <c r="T10" s="44"/>
      <c r="U10" s="44">
        <f t="shared" si="0"/>
        <v>0</v>
      </c>
      <c r="W10" t="s">
        <v>120</v>
      </c>
    </row>
    <row r="11" spans="1:26" x14ac:dyDescent="0.2">
      <c r="A11" s="6">
        <v>7</v>
      </c>
      <c r="B11" s="2" t="str">
        <f>IF(はじめに出場選手の入力!B21="","",はじめに出場選手の入力!B21)</f>
        <v/>
      </c>
      <c r="C11" s="2" t="str">
        <f>IF(はじめに出場選手の入力!C21="","",はじめに出場選手の入力!C21)</f>
        <v/>
      </c>
      <c r="D11" s="2" t="str">
        <f>IF(はじめに出場選手の入力!D21="","",はじめに出場選手の入力!D21)</f>
        <v/>
      </c>
      <c r="E11" s="2" t="str">
        <f>IF(はじめに出場選手の入力!E21="","",はじめに出場選手の入力!E21)</f>
        <v/>
      </c>
      <c r="F11" s="88" t="str">
        <f>IF(RIGHTB(E11,2)="小","S"&amp;はじめに出場選手の入力!F21,(IF(RIGHTB(E11,2)="中","J"&amp;はじめに出場選手の入力!F21,(IF(RIGHTB(E11,2)="高","H"&amp;はじめに出場選手の入力!F21,(IF(RIGHTB(E11,2)="一","A"&amp;はじめに出場選手の入力!F21,(IF(RIGHTB(E11,2)="大","D"&amp;はじめに出場選手の入力!F21,"")))))))))</f>
        <v/>
      </c>
      <c r="G11" s="2"/>
      <c r="H11" s="2"/>
      <c r="I11" s="2"/>
      <c r="J11" s="2"/>
      <c r="K11" s="2"/>
      <c r="L11" s="2"/>
      <c r="M11" s="2"/>
      <c r="N11" s="2"/>
      <c r="O11" s="2"/>
      <c r="P11" s="2"/>
      <c r="Q11" s="2"/>
      <c r="R11" s="2"/>
      <c r="S11" s="2"/>
      <c r="T11" s="2"/>
      <c r="U11" s="2">
        <f t="shared" si="0"/>
        <v>0</v>
      </c>
    </row>
    <row r="12" spans="1:26" x14ac:dyDescent="0.2">
      <c r="A12" s="6">
        <v>8</v>
      </c>
      <c r="B12" s="44" t="str">
        <f>IF(はじめに出場選手の入力!B22="","",はじめに出場選手の入力!B22)</f>
        <v/>
      </c>
      <c r="C12" s="44" t="str">
        <f>IF(はじめに出場選手の入力!C22="","",はじめに出場選手の入力!C22)</f>
        <v/>
      </c>
      <c r="D12" s="44" t="str">
        <f>IF(はじめに出場選手の入力!D22="","",はじめに出場選手の入力!D22)</f>
        <v/>
      </c>
      <c r="E12" s="44" t="str">
        <f>IF(はじめに出場選手の入力!E22="","",はじめに出場選手の入力!E22)</f>
        <v/>
      </c>
      <c r="F12" s="77" t="str">
        <f>IF(RIGHTB(E12,2)="小","S"&amp;はじめに出場選手の入力!F22,(IF(RIGHTB(E12,2)="中","J"&amp;はじめに出場選手の入力!F22,(IF(RIGHTB(E12,2)="高","H"&amp;はじめに出場選手の入力!F22,(IF(RIGHTB(E12,2)="一","A"&amp;はじめに出場選手の入力!F22,(IF(RIGHTB(E12,2)="大","D"&amp;はじめに出場選手の入力!F22,"")))))))))</f>
        <v/>
      </c>
      <c r="G12" s="44"/>
      <c r="H12" s="44"/>
      <c r="I12" s="44"/>
      <c r="J12" s="44"/>
      <c r="K12" s="44"/>
      <c r="L12" s="44"/>
      <c r="M12" s="44"/>
      <c r="N12" s="44"/>
      <c r="O12" s="44"/>
      <c r="P12" s="44"/>
      <c r="Q12" s="44"/>
      <c r="R12" s="44"/>
      <c r="S12" s="44"/>
      <c r="T12" s="44"/>
      <c r="U12" s="44">
        <f t="shared" si="0"/>
        <v>0</v>
      </c>
      <c r="W12" s="13" t="s">
        <v>119</v>
      </c>
    </row>
    <row r="13" spans="1:26" x14ac:dyDescent="0.2">
      <c r="A13" s="6">
        <v>9</v>
      </c>
      <c r="B13" s="2" t="str">
        <f>IF(はじめに出場選手の入力!B23="","",はじめに出場選手の入力!B23)</f>
        <v/>
      </c>
      <c r="C13" s="2" t="str">
        <f>IF(はじめに出場選手の入力!C23="","",はじめに出場選手の入力!C23)</f>
        <v/>
      </c>
      <c r="D13" s="2" t="str">
        <f>IF(はじめに出場選手の入力!D23="","",はじめに出場選手の入力!D23)</f>
        <v/>
      </c>
      <c r="E13" s="2" t="str">
        <f>IF(はじめに出場選手の入力!E23="","",はじめに出場選手の入力!E23)</f>
        <v/>
      </c>
      <c r="F13" s="88" t="str">
        <f>IF(RIGHTB(E13,2)="小","S"&amp;はじめに出場選手の入力!F23,(IF(RIGHTB(E13,2)="中","J"&amp;はじめに出場選手の入力!F23,(IF(RIGHTB(E13,2)="高","H"&amp;はじめに出場選手の入力!F23,(IF(RIGHTB(E13,2)="一","A"&amp;はじめに出場選手の入力!F23,(IF(RIGHTB(E13,2)="大","D"&amp;はじめに出場選手の入力!F23,"")))))))))</f>
        <v/>
      </c>
      <c r="G13" s="2"/>
      <c r="H13" s="2"/>
      <c r="I13" s="2"/>
      <c r="J13" s="2"/>
      <c r="K13" s="2"/>
      <c r="L13" s="2"/>
      <c r="M13" s="2"/>
      <c r="N13" s="2"/>
      <c r="O13" s="2"/>
      <c r="P13" s="2"/>
      <c r="Q13" s="2"/>
      <c r="R13" s="2"/>
      <c r="S13" s="2"/>
      <c r="T13" s="2"/>
      <c r="U13" s="2">
        <f t="shared" si="0"/>
        <v>0</v>
      </c>
      <c r="W13" t="s">
        <v>97</v>
      </c>
    </row>
    <row r="14" spans="1:26" x14ac:dyDescent="0.2">
      <c r="A14" s="6">
        <v>10</v>
      </c>
      <c r="B14" s="44" t="str">
        <f>IF(はじめに出場選手の入力!B24="","",はじめに出場選手の入力!B24)</f>
        <v/>
      </c>
      <c r="C14" s="44" t="str">
        <f>IF(はじめに出場選手の入力!C24="","",はじめに出場選手の入力!C24)</f>
        <v/>
      </c>
      <c r="D14" s="44" t="str">
        <f>IF(はじめに出場選手の入力!D24="","",はじめに出場選手の入力!D24)</f>
        <v/>
      </c>
      <c r="E14" s="44" t="str">
        <f>IF(はじめに出場選手の入力!E24="","",はじめに出場選手の入力!E24)</f>
        <v/>
      </c>
      <c r="F14" s="77" t="str">
        <f>IF(RIGHTB(E14,2)="小","S"&amp;はじめに出場選手の入力!F24,(IF(RIGHTB(E14,2)="中","J"&amp;はじめに出場選手の入力!F24,(IF(RIGHTB(E14,2)="高","H"&amp;はじめに出場選手の入力!F24,(IF(RIGHTB(E14,2)="一","A"&amp;はじめに出場選手の入力!F24,(IF(RIGHTB(E14,2)="大","D"&amp;はじめに出場選手の入力!F24,"")))))))))</f>
        <v/>
      </c>
      <c r="G14" s="44"/>
      <c r="H14" s="44"/>
      <c r="I14" s="44"/>
      <c r="J14" s="44"/>
      <c r="K14" s="44"/>
      <c r="L14" s="44"/>
      <c r="M14" s="44"/>
      <c r="N14" s="44"/>
      <c r="O14" s="44"/>
      <c r="P14" s="44"/>
      <c r="Q14" s="44"/>
      <c r="R14" s="44"/>
      <c r="S14" s="44"/>
      <c r="T14" s="44"/>
      <c r="U14" s="44">
        <f t="shared" si="0"/>
        <v>0</v>
      </c>
      <c r="W14" t="s">
        <v>102</v>
      </c>
    </row>
    <row r="15" spans="1:26" x14ac:dyDescent="0.2">
      <c r="A15" s="6">
        <v>11</v>
      </c>
      <c r="B15" s="2" t="str">
        <f>IF(はじめに出場選手の入力!B25="","",はじめに出場選手の入力!B25)</f>
        <v/>
      </c>
      <c r="C15" s="2" t="str">
        <f>IF(はじめに出場選手の入力!C25="","",はじめに出場選手の入力!C25)</f>
        <v/>
      </c>
      <c r="D15" s="2" t="str">
        <f>IF(はじめに出場選手の入力!D25="","",はじめに出場選手の入力!D25)</f>
        <v/>
      </c>
      <c r="E15" s="2" t="str">
        <f>IF(はじめに出場選手の入力!E25="","",はじめに出場選手の入力!E25)</f>
        <v/>
      </c>
      <c r="F15" s="88" t="str">
        <f>IF(RIGHTB(E15,2)="小","S"&amp;はじめに出場選手の入力!F25,(IF(RIGHTB(E15,2)="中","J"&amp;はじめに出場選手の入力!F25,(IF(RIGHTB(E15,2)="高","H"&amp;はじめに出場選手の入力!F25,(IF(RIGHTB(E15,2)="一","A"&amp;はじめに出場選手の入力!F25,(IF(RIGHTB(E15,2)="大","D"&amp;はじめに出場選手の入力!F25,"")))))))))</f>
        <v/>
      </c>
      <c r="G15" s="2"/>
      <c r="H15" s="2"/>
      <c r="I15" s="2"/>
      <c r="J15" s="2"/>
      <c r="K15" s="2"/>
      <c r="L15" s="2"/>
      <c r="M15" s="2"/>
      <c r="N15" s="2"/>
      <c r="O15" s="2"/>
      <c r="P15" s="2"/>
      <c r="Q15" s="2"/>
      <c r="R15" s="2"/>
      <c r="S15" s="2"/>
      <c r="T15" s="2"/>
      <c r="U15" s="2">
        <f t="shared" si="0"/>
        <v>0</v>
      </c>
      <c r="W15" t="s">
        <v>99</v>
      </c>
    </row>
    <row r="16" spans="1:26" x14ac:dyDescent="0.2">
      <c r="A16" s="6">
        <v>12</v>
      </c>
      <c r="B16" s="44" t="str">
        <f>IF(はじめに出場選手の入力!B26="","",はじめに出場選手の入力!B26)</f>
        <v/>
      </c>
      <c r="C16" s="44" t="str">
        <f>IF(はじめに出場選手の入力!C26="","",はじめに出場選手の入力!C26)</f>
        <v/>
      </c>
      <c r="D16" s="44" t="str">
        <f>IF(はじめに出場選手の入力!D26="","",はじめに出場選手の入力!D26)</f>
        <v/>
      </c>
      <c r="E16" s="44" t="str">
        <f>IF(はじめに出場選手の入力!E26="","",はじめに出場選手の入力!E26)</f>
        <v/>
      </c>
      <c r="F16" s="77" t="str">
        <f>IF(RIGHTB(E16,2)="小","S"&amp;はじめに出場選手の入力!F26,(IF(RIGHTB(E16,2)="中","J"&amp;はじめに出場選手の入力!F26,(IF(RIGHTB(E16,2)="高","H"&amp;はじめに出場選手の入力!F26,(IF(RIGHTB(E16,2)="一","A"&amp;はじめに出場選手の入力!F26,(IF(RIGHTB(E16,2)="大","D"&amp;はじめに出場選手の入力!F26,"")))))))))</f>
        <v/>
      </c>
      <c r="G16" s="44"/>
      <c r="H16" s="44"/>
      <c r="I16" s="44"/>
      <c r="J16" s="44"/>
      <c r="K16" s="44"/>
      <c r="L16" s="44"/>
      <c r="M16" s="44"/>
      <c r="N16" s="44"/>
      <c r="O16" s="44"/>
      <c r="P16" s="44"/>
      <c r="Q16" s="44"/>
      <c r="R16" s="44"/>
      <c r="S16" s="44"/>
      <c r="T16" s="44"/>
      <c r="U16" s="44">
        <f t="shared" si="0"/>
        <v>0</v>
      </c>
      <c r="W16" t="s">
        <v>121</v>
      </c>
    </row>
    <row r="17" spans="1:23" ht="13.2" customHeight="1" thickBot="1" x14ac:dyDescent="0.25">
      <c r="A17" s="6">
        <v>13</v>
      </c>
      <c r="B17" s="2" t="str">
        <f>IF(はじめに出場選手の入力!B27="","",はじめに出場選手の入力!B27)</f>
        <v/>
      </c>
      <c r="C17" s="2" t="str">
        <f>IF(はじめに出場選手の入力!C27="","",はじめに出場選手の入力!C27)</f>
        <v/>
      </c>
      <c r="D17" s="2" t="str">
        <f>IF(はじめに出場選手の入力!D27="","",はじめに出場選手の入力!D27)</f>
        <v/>
      </c>
      <c r="E17" s="2" t="str">
        <f>IF(はじめに出場選手の入力!E27="","",はじめに出場選手の入力!E27)</f>
        <v/>
      </c>
      <c r="F17" s="88" t="str">
        <f>IF(RIGHTB(E17,2)="小","S"&amp;はじめに出場選手の入力!F27,(IF(RIGHTB(E17,2)="中","J"&amp;はじめに出場選手の入力!F27,(IF(RIGHTB(E17,2)="高","H"&amp;はじめに出場選手の入力!F27,(IF(RIGHTB(E17,2)="一","A"&amp;はじめに出場選手の入力!F27,(IF(RIGHTB(E17,2)="大","D"&amp;はじめに出場選手の入力!F27,"")))))))))</f>
        <v/>
      </c>
      <c r="G17" s="2"/>
      <c r="H17" s="2"/>
      <c r="I17" s="2"/>
      <c r="J17" s="2"/>
      <c r="K17" s="2"/>
      <c r="L17" s="2"/>
      <c r="M17" s="2"/>
      <c r="N17" s="2"/>
      <c r="O17" s="2"/>
      <c r="P17" s="2"/>
      <c r="Q17" s="2"/>
      <c r="R17" s="2"/>
      <c r="S17" s="2"/>
      <c r="T17" s="2"/>
      <c r="U17" s="2">
        <f t="shared" si="0"/>
        <v>0</v>
      </c>
    </row>
    <row r="18" spans="1:23" ht="13.2" customHeight="1" x14ac:dyDescent="0.2">
      <c r="A18" s="6">
        <v>14</v>
      </c>
      <c r="B18" s="44" t="str">
        <f>IF(はじめに出場選手の入力!B28="","",はじめに出場選手の入力!B28)</f>
        <v/>
      </c>
      <c r="C18" s="44" t="str">
        <f>IF(はじめに出場選手の入力!C28="","",はじめに出場選手の入力!C28)</f>
        <v/>
      </c>
      <c r="D18" s="44" t="str">
        <f>IF(はじめに出場選手の入力!D28="","",はじめに出場選手の入力!D28)</f>
        <v/>
      </c>
      <c r="E18" s="44" t="str">
        <f>IF(はじめに出場選手の入力!E28="","",はじめに出場選手の入力!E28)</f>
        <v/>
      </c>
      <c r="F18" s="77" t="str">
        <f>IF(RIGHTB(E18,2)="小","S"&amp;はじめに出場選手の入力!F28,(IF(RIGHTB(E18,2)="中","J"&amp;はじめに出場選手の入力!F28,(IF(RIGHTB(E18,2)="高","H"&amp;はじめに出場選手の入力!F28,(IF(RIGHTB(E18,2)="一","A"&amp;はじめに出場選手の入力!F28,(IF(RIGHTB(E18,2)="大","D"&amp;はじめに出場選手の入力!F28,"")))))))))</f>
        <v/>
      </c>
      <c r="G18" s="44"/>
      <c r="H18" s="44"/>
      <c r="I18" s="44"/>
      <c r="J18" s="44"/>
      <c r="K18" s="44"/>
      <c r="L18" s="44"/>
      <c r="M18" s="44"/>
      <c r="N18" s="44"/>
      <c r="O18" s="44"/>
      <c r="P18" s="44"/>
      <c r="Q18" s="44"/>
      <c r="R18" s="44"/>
      <c r="S18" s="44"/>
      <c r="T18" s="44"/>
      <c r="U18" s="44">
        <f t="shared" si="0"/>
        <v>0</v>
      </c>
      <c r="W18" s="69"/>
    </row>
    <row r="19" spans="1:23" ht="13.2" customHeight="1" x14ac:dyDescent="0.2">
      <c r="A19" s="6">
        <v>15</v>
      </c>
      <c r="B19" s="2" t="str">
        <f>IF(はじめに出場選手の入力!B29="","",はじめに出場選手の入力!B29)</f>
        <v/>
      </c>
      <c r="C19" s="2" t="str">
        <f>IF(はじめに出場選手の入力!C29="","",はじめに出場選手の入力!C29)</f>
        <v/>
      </c>
      <c r="D19" s="2" t="str">
        <f>IF(はじめに出場選手の入力!D29="","",はじめに出場選手の入力!D29)</f>
        <v/>
      </c>
      <c r="E19" s="2" t="str">
        <f>IF(はじめに出場選手の入力!E29="","",はじめに出場選手の入力!E29)</f>
        <v/>
      </c>
      <c r="F19" s="88" t="str">
        <f>IF(RIGHTB(E19,2)="小","S"&amp;はじめに出場選手の入力!F29,(IF(RIGHTB(E19,2)="中","J"&amp;はじめに出場選手の入力!F29,(IF(RIGHTB(E19,2)="高","H"&amp;はじめに出場選手の入力!F29,(IF(RIGHTB(E19,2)="一","A"&amp;はじめに出場選手の入力!F29,(IF(RIGHTB(E19,2)="大","D"&amp;はじめに出場選手の入力!F29,"")))))))))</f>
        <v/>
      </c>
      <c r="G19" s="2"/>
      <c r="H19" s="2"/>
      <c r="I19" s="2"/>
      <c r="J19" s="2"/>
      <c r="K19" s="2"/>
      <c r="L19" s="2"/>
      <c r="M19" s="2"/>
      <c r="N19" s="2"/>
      <c r="O19" s="2"/>
      <c r="P19" s="2"/>
      <c r="Q19" s="2"/>
      <c r="R19" s="2"/>
      <c r="S19" s="2"/>
      <c r="T19" s="2"/>
      <c r="U19" s="2">
        <f t="shared" si="0"/>
        <v>0</v>
      </c>
      <c r="W19" s="70" t="s">
        <v>36</v>
      </c>
    </row>
    <row r="20" spans="1:23" ht="13.2" customHeight="1" x14ac:dyDescent="0.2">
      <c r="A20" s="6">
        <v>16</v>
      </c>
      <c r="B20" s="44" t="str">
        <f>IF(はじめに出場選手の入力!B30="","",はじめに出場選手の入力!B30)</f>
        <v/>
      </c>
      <c r="C20" s="44" t="str">
        <f>IF(はじめに出場選手の入力!C30="","",はじめに出場選手の入力!C30)</f>
        <v/>
      </c>
      <c r="D20" s="44" t="str">
        <f>IF(はじめに出場選手の入力!D30="","",はじめに出場選手の入力!D30)</f>
        <v/>
      </c>
      <c r="E20" s="44" t="str">
        <f>IF(はじめに出場選手の入力!E30="","",はじめに出場選手の入力!E30)</f>
        <v/>
      </c>
      <c r="F20" s="77" t="str">
        <f>IF(RIGHTB(E20,2)="小","S"&amp;はじめに出場選手の入力!F30,(IF(RIGHTB(E20,2)="中","J"&amp;はじめに出場選手の入力!F30,(IF(RIGHTB(E20,2)="高","H"&amp;はじめに出場選手の入力!F30,(IF(RIGHTB(E20,2)="一","A"&amp;はじめに出場選手の入力!F30,(IF(RIGHTB(E20,2)="大","D"&amp;はじめに出場選手の入力!F30,"")))))))))</f>
        <v/>
      </c>
      <c r="G20" s="44"/>
      <c r="H20" s="44"/>
      <c r="I20" s="44"/>
      <c r="J20" s="44"/>
      <c r="K20" s="44"/>
      <c r="L20" s="44"/>
      <c r="M20" s="44"/>
      <c r="N20" s="44"/>
      <c r="O20" s="44"/>
      <c r="P20" s="44"/>
      <c r="Q20" s="44"/>
      <c r="R20" s="44"/>
      <c r="S20" s="44"/>
      <c r="T20" s="44"/>
      <c r="U20" s="44">
        <f t="shared" si="0"/>
        <v>0</v>
      </c>
      <c r="W20" s="71" t="s">
        <v>138</v>
      </c>
    </row>
    <row r="21" spans="1:23" ht="13.2" customHeight="1" x14ac:dyDescent="0.2">
      <c r="A21" s="6">
        <v>17</v>
      </c>
      <c r="B21" s="2" t="str">
        <f>IF(はじめに出場選手の入力!B31="","",はじめに出場選手の入力!B31)</f>
        <v/>
      </c>
      <c r="C21" s="2" t="str">
        <f>IF(はじめに出場選手の入力!C31="","",はじめに出場選手の入力!C31)</f>
        <v/>
      </c>
      <c r="D21" s="2" t="str">
        <f>IF(はじめに出場選手の入力!D31="","",はじめに出場選手の入力!D31)</f>
        <v/>
      </c>
      <c r="E21" s="2" t="str">
        <f>IF(はじめに出場選手の入力!E31="","",はじめに出場選手の入力!E31)</f>
        <v/>
      </c>
      <c r="F21" s="88" t="str">
        <f>IF(RIGHTB(E21,2)="小","S"&amp;はじめに出場選手の入力!F31,(IF(RIGHTB(E21,2)="中","J"&amp;はじめに出場選手の入力!F31,(IF(RIGHTB(E21,2)="高","H"&amp;はじめに出場選手の入力!F31,(IF(RIGHTB(E21,2)="一","A"&amp;はじめに出場選手の入力!F31,(IF(RIGHTB(E21,2)="大","D"&amp;はじめに出場選手の入力!F31,"")))))))))</f>
        <v/>
      </c>
      <c r="G21" s="2"/>
      <c r="H21" s="2"/>
      <c r="I21" s="2"/>
      <c r="J21" s="2"/>
      <c r="K21" s="2"/>
      <c r="L21" s="2"/>
      <c r="M21" s="2"/>
      <c r="N21" s="2"/>
      <c r="O21" s="2"/>
      <c r="P21" s="2"/>
      <c r="Q21" s="2"/>
      <c r="R21" s="2"/>
      <c r="S21" s="2"/>
      <c r="T21" s="2"/>
      <c r="U21" s="2">
        <f t="shared" si="0"/>
        <v>0</v>
      </c>
      <c r="W21" s="71" t="s">
        <v>38</v>
      </c>
    </row>
    <row r="22" spans="1:23" ht="13.2" customHeight="1" x14ac:dyDescent="0.2">
      <c r="A22" s="6">
        <v>18</v>
      </c>
      <c r="B22" s="44" t="str">
        <f>IF(はじめに出場選手の入力!B32="","",はじめに出場選手の入力!B32)</f>
        <v/>
      </c>
      <c r="C22" s="44" t="str">
        <f>IF(はじめに出場選手の入力!C32="","",はじめに出場選手の入力!C32)</f>
        <v/>
      </c>
      <c r="D22" s="44" t="str">
        <f>IF(はじめに出場選手の入力!D32="","",はじめに出場選手の入力!D32)</f>
        <v/>
      </c>
      <c r="E22" s="44" t="str">
        <f>IF(はじめに出場選手の入力!E32="","",はじめに出場選手の入力!E32)</f>
        <v/>
      </c>
      <c r="F22" s="77" t="str">
        <f>IF(RIGHTB(E22,2)="小","S"&amp;はじめに出場選手の入力!F32,(IF(RIGHTB(E22,2)="中","J"&amp;はじめに出場選手の入力!F32,(IF(RIGHTB(E22,2)="高","H"&amp;はじめに出場選手の入力!F32,(IF(RIGHTB(E22,2)="一","A"&amp;はじめに出場選手の入力!F32,(IF(RIGHTB(E22,2)="大","D"&amp;はじめに出場選手の入力!F32,"")))))))))</f>
        <v/>
      </c>
      <c r="G22" s="44"/>
      <c r="H22" s="44"/>
      <c r="I22" s="44"/>
      <c r="J22" s="44"/>
      <c r="K22" s="44"/>
      <c r="L22" s="44"/>
      <c r="M22" s="44"/>
      <c r="N22" s="44"/>
      <c r="O22" s="44"/>
      <c r="P22" s="44"/>
      <c r="Q22" s="44"/>
      <c r="R22" s="44"/>
      <c r="S22" s="44"/>
      <c r="T22" s="44"/>
      <c r="U22" s="44">
        <f t="shared" si="0"/>
        <v>0</v>
      </c>
      <c r="W22" s="71" t="s">
        <v>87</v>
      </c>
    </row>
    <row r="23" spans="1:23" ht="13.2" customHeight="1" x14ac:dyDescent="0.2">
      <c r="A23" s="6">
        <v>19</v>
      </c>
      <c r="B23" s="2" t="str">
        <f>IF(はじめに出場選手の入力!B33="","",はじめに出場選手の入力!B33)</f>
        <v/>
      </c>
      <c r="C23" s="2" t="str">
        <f>IF(はじめに出場選手の入力!C33="","",はじめに出場選手の入力!C33)</f>
        <v/>
      </c>
      <c r="D23" s="2" t="str">
        <f>IF(はじめに出場選手の入力!D33="","",はじめに出場選手の入力!D33)</f>
        <v/>
      </c>
      <c r="E23" s="2" t="str">
        <f>IF(はじめに出場選手の入力!E33="","",はじめに出場選手の入力!E33)</f>
        <v/>
      </c>
      <c r="F23" s="88" t="str">
        <f>IF(RIGHTB(E23,2)="小","S"&amp;はじめに出場選手の入力!F33,(IF(RIGHTB(E23,2)="中","J"&amp;はじめに出場選手の入力!F33,(IF(RIGHTB(E23,2)="高","H"&amp;はじめに出場選手の入力!F33,(IF(RIGHTB(E23,2)="一","A"&amp;はじめに出場選手の入力!F33,(IF(RIGHTB(E23,2)="大","D"&amp;はじめに出場選手の入力!F33,"")))))))))</f>
        <v/>
      </c>
      <c r="G23" s="2"/>
      <c r="H23" s="2"/>
      <c r="I23" s="2"/>
      <c r="J23" s="2"/>
      <c r="K23" s="2"/>
      <c r="L23" s="2"/>
      <c r="M23" s="2"/>
      <c r="N23" s="2"/>
      <c r="O23" s="2"/>
      <c r="P23" s="2"/>
      <c r="Q23" s="2"/>
      <c r="R23" s="2"/>
      <c r="S23" s="2"/>
      <c r="T23" s="2"/>
      <c r="U23" s="2">
        <f t="shared" si="0"/>
        <v>0</v>
      </c>
      <c r="W23" s="264" t="s">
        <v>88</v>
      </c>
    </row>
    <row r="24" spans="1:23" ht="13.2" customHeight="1" x14ac:dyDescent="0.2">
      <c r="A24" s="6">
        <v>20</v>
      </c>
      <c r="B24" s="44" t="str">
        <f>IF(はじめに出場選手の入力!B34="","",はじめに出場選手の入力!B34)</f>
        <v/>
      </c>
      <c r="C24" s="44" t="str">
        <f>IF(はじめに出場選手の入力!C34="","",はじめに出場選手の入力!C34)</f>
        <v/>
      </c>
      <c r="D24" s="44" t="str">
        <f>IF(はじめに出場選手の入力!D34="","",はじめに出場選手の入力!D34)</f>
        <v/>
      </c>
      <c r="E24" s="44" t="str">
        <f>IF(はじめに出場選手の入力!E34="","",はじめに出場選手の入力!E34)</f>
        <v/>
      </c>
      <c r="F24" s="77" t="str">
        <f>IF(RIGHTB(E24,2)="小","S"&amp;はじめに出場選手の入力!F34,(IF(RIGHTB(E24,2)="中","J"&amp;はじめに出場選手の入力!F34,(IF(RIGHTB(E24,2)="高","H"&amp;はじめに出場選手の入力!F34,(IF(RIGHTB(E24,2)="一","A"&amp;はじめに出場選手の入力!F34,(IF(RIGHTB(E24,2)="大","D"&amp;はじめに出場選手の入力!F34,"")))))))))</f>
        <v/>
      </c>
      <c r="G24" s="44"/>
      <c r="H24" s="44"/>
      <c r="I24" s="44"/>
      <c r="J24" s="44"/>
      <c r="K24" s="44"/>
      <c r="L24" s="44"/>
      <c r="M24" s="44"/>
      <c r="N24" s="44"/>
      <c r="O24" s="44"/>
      <c r="P24" s="44"/>
      <c r="Q24" s="44"/>
      <c r="R24" s="44"/>
      <c r="S24" s="44"/>
      <c r="T24" s="44"/>
      <c r="U24" s="44">
        <f t="shared" si="0"/>
        <v>0</v>
      </c>
      <c r="W24" s="264"/>
    </row>
    <row r="25" spans="1:23" ht="13.2" customHeight="1" x14ac:dyDescent="0.2">
      <c r="A25" s="6">
        <v>21</v>
      </c>
      <c r="B25" s="2" t="str">
        <f>IF(はじめに出場選手の入力!B35="","",はじめに出場選手の入力!B35)</f>
        <v/>
      </c>
      <c r="C25" s="2" t="str">
        <f>IF(はじめに出場選手の入力!C35="","",はじめに出場選手の入力!C35)</f>
        <v/>
      </c>
      <c r="D25" s="2" t="str">
        <f>IF(はじめに出場選手の入力!D35="","",はじめに出場選手の入力!D35)</f>
        <v/>
      </c>
      <c r="E25" s="2" t="str">
        <f>IF(はじめに出場選手の入力!E35="","",はじめに出場選手の入力!E35)</f>
        <v/>
      </c>
      <c r="F25" s="88" t="str">
        <f>IF(RIGHTB(E25,2)="小","S"&amp;はじめに出場選手の入力!F35,(IF(RIGHTB(E25,2)="中","J"&amp;はじめに出場選手の入力!F35,(IF(RIGHTB(E25,2)="高","H"&amp;はじめに出場選手の入力!F35,(IF(RIGHTB(E25,2)="一","A"&amp;はじめに出場選手の入力!F35,(IF(RIGHTB(E25,2)="大","D"&amp;はじめに出場選手の入力!F35,"")))))))))</f>
        <v/>
      </c>
      <c r="G25" s="2"/>
      <c r="H25" s="2"/>
      <c r="I25" s="2"/>
      <c r="J25" s="2"/>
      <c r="K25" s="2"/>
      <c r="L25" s="2"/>
      <c r="M25" s="2"/>
      <c r="N25" s="2"/>
      <c r="O25" s="2"/>
      <c r="P25" s="2"/>
      <c r="Q25" s="2"/>
      <c r="R25" s="2"/>
      <c r="S25" s="2"/>
      <c r="T25" s="2"/>
      <c r="U25" s="2">
        <f t="shared" si="0"/>
        <v>0</v>
      </c>
      <c r="W25" s="264"/>
    </row>
    <row r="26" spans="1:23" ht="13.2" customHeight="1" x14ac:dyDescent="0.2">
      <c r="A26" s="6">
        <v>22</v>
      </c>
      <c r="B26" s="44" t="str">
        <f>IF(はじめに出場選手の入力!B36="","",はじめに出場選手の入力!B36)</f>
        <v/>
      </c>
      <c r="C26" s="44" t="str">
        <f>IF(はじめに出場選手の入力!C36="","",はじめに出場選手の入力!C36)</f>
        <v/>
      </c>
      <c r="D26" s="44" t="str">
        <f>IF(はじめに出場選手の入力!D36="","",はじめに出場選手の入力!D36)</f>
        <v/>
      </c>
      <c r="E26" s="44" t="str">
        <f>IF(はじめに出場選手の入力!E36="","",はじめに出場選手の入力!E36)</f>
        <v/>
      </c>
      <c r="F26" s="77" t="str">
        <f>IF(RIGHTB(E26,2)="小","S"&amp;はじめに出場選手の入力!F36,(IF(RIGHTB(E26,2)="中","J"&amp;はじめに出場選手の入力!F36,(IF(RIGHTB(E26,2)="高","H"&amp;はじめに出場選手の入力!F36,(IF(RIGHTB(E26,2)="一","A"&amp;はじめに出場選手の入力!F36,(IF(RIGHTB(E26,2)="大","D"&amp;はじめに出場選手の入力!F36,"")))))))))</f>
        <v/>
      </c>
      <c r="G26" s="44"/>
      <c r="H26" s="44"/>
      <c r="I26" s="44"/>
      <c r="J26" s="44"/>
      <c r="K26" s="44"/>
      <c r="L26" s="44"/>
      <c r="M26" s="44"/>
      <c r="N26" s="44"/>
      <c r="O26" s="44"/>
      <c r="P26" s="44"/>
      <c r="Q26" s="44"/>
      <c r="R26" s="44"/>
      <c r="S26" s="44"/>
      <c r="T26" s="44"/>
      <c r="U26" s="44">
        <f t="shared" si="0"/>
        <v>0</v>
      </c>
      <c r="W26" s="71" t="s">
        <v>39</v>
      </c>
    </row>
    <row r="27" spans="1:23" ht="13.2" customHeight="1" x14ac:dyDescent="0.2">
      <c r="A27" s="6">
        <v>23</v>
      </c>
      <c r="B27" s="2" t="str">
        <f>IF(はじめに出場選手の入力!B37="","",はじめに出場選手の入力!B37)</f>
        <v/>
      </c>
      <c r="C27" s="2" t="str">
        <f>IF(はじめに出場選手の入力!C37="","",はじめに出場選手の入力!C37)</f>
        <v/>
      </c>
      <c r="D27" s="2" t="str">
        <f>IF(はじめに出場選手の入力!D37="","",はじめに出場選手の入力!D37)</f>
        <v/>
      </c>
      <c r="E27" s="2" t="str">
        <f>IF(はじめに出場選手の入力!E37="","",はじめに出場選手の入力!E37)</f>
        <v/>
      </c>
      <c r="F27" s="88" t="str">
        <f>IF(RIGHTB(E27,2)="小","S"&amp;はじめに出場選手の入力!F37,(IF(RIGHTB(E27,2)="中","J"&amp;はじめに出場選手の入力!F37,(IF(RIGHTB(E27,2)="高","H"&amp;はじめに出場選手の入力!F37,(IF(RIGHTB(E27,2)="一","A"&amp;はじめに出場選手の入力!F37,(IF(RIGHTB(E27,2)="大","D"&amp;はじめに出場選手の入力!F37,"")))))))))</f>
        <v/>
      </c>
      <c r="G27" s="2"/>
      <c r="H27" s="2"/>
      <c r="I27" s="2"/>
      <c r="J27" s="2"/>
      <c r="K27" s="2"/>
      <c r="L27" s="2"/>
      <c r="M27" s="2"/>
      <c r="N27" s="2"/>
      <c r="O27" s="2"/>
      <c r="P27" s="2"/>
      <c r="Q27" s="2"/>
      <c r="R27" s="2"/>
      <c r="S27" s="2"/>
      <c r="T27" s="2"/>
      <c r="U27" s="2">
        <f t="shared" si="0"/>
        <v>0</v>
      </c>
      <c r="W27" s="71" t="s">
        <v>40</v>
      </c>
    </row>
    <row r="28" spans="1:23" ht="13.2" customHeight="1" x14ac:dyDescent="0.2">
      <c r="A28" s="6">
        <v>24</v>
      </c>
      <c r="B28" s="44" t="str">
        <f>IF(はじめに出場選手の入力!B38="","",はじめに出場選手の入力!B38)</f>
        <v/>
      </c>
      <c r="C28" s="44" t="str">
        <f>IF(はじめに出場選手の入力!C38="","",はじめに出場選手の入力!C38)</f>
        <v/>
      </c>
      <c r="D28" s="44" t="str">
        <f>IF(はじめに出場選手の入力!D38="","",はじめに出場選手の入力!D38)</f>
        <v/>
      </c>
      <c r="E28" s="44" t="str">
        <f>IF(はじめに出場選手の入力!E38="","",はじめに出場選手の入力!E38)</f>
        <v/>
      </c>
      <c r="F28" s="77" t="str">
        <f>IF(RIGHTB(E28,2)="小","S"&amp;はじめに出場選手の入力!F38,(IF(RIGHTB(E28,2)="中","J"&amp;はじめに出場選手の入力!F38,(IF(RIGHTB(E28,2)="高","H"&amp;はじめに出場選手の入力!F38,(IF(RIGHTB(E28,2)="一","A"&amp;はじめに出場選手の入力!F38,(IF(RIGHTB(E28,2)="大","D"&amp;はじめに出場選手の入力!F38,"")))))))))</f>
        <v/>
      </c>
      <c r="G28" s="44"/>
      <c r="H28" s="44"/>
      <c r="I28" s="44"/>
      <c r="J28" s="44"/>
      <c r="K28" s="44"/>
      <c r="L28" s="44"/>
      <c r="M28" s="44"/>
      <c r="N28" s="44"/>
      <c r="O28" s="44"/>
      <c r="P28" s="44"/>
      <c r="Q28" s="44"/>
      <c r="R28" s="44"/>
      <c r="S28" s="44"/>
      <c r="T28" s="44"/>
      <c r="U28" s="44">
        <f t="shared" si="0"/>
        <v>0</v>
      </c>
      <c r="W28" s="71"/>
    </row>
    <row r="29" spans="1:23" ht="13.2" customHeight="1" x14ac:dyDescent="0.2">
      <c r="A29" s="6">
        <v>25</v>
      </c>
      <c r="B29" s="2" t="str">
        <f>IF(はじめに出場選手の入力!B39="","",はじめに出場選手の入力!B39)</f>
        <v/>
      </c>
      <c r="C29" s="2" t="str">
        <f>IF(はじめに出場選手の入力!C39="","",はじめに出場選手の入力!C39)</f>
        <v/>
      </c>
      <c r="D29" s="2" t="str">
        <f>IF(はじめに出場選手の入力!D39="","",はじめに出場選手の入力!D39)</f>
        <v/>
      </c>
      <c r="E29" s="2" t="str">
        <f>IF(はじめに出場選手の入力!E39="","",はじめに出場選手の入力!E39)</f>
        <v/>
      </c>
      <c r="F29" s="88" t="str">
        <f>IF(RIGHTB(E29,2)="小","S"&amp;はじめに出場選手の入力!F39,(IF(RIGHTB(E29,2)="中","J"&amp;はじめに出場選手の入力!F39,(IF(RIGHTB(E29,2)="高","H"&amp;はじめに出場選手の入力!F39,(IF(RIGHTB(E29,2)="一","A"&amp;はじめに出場選手の入力!F39,(IF(RIGHTB(E29,2)="大","D"&amp;はじめに出場選手の入力!F39,"")))))))))</f>
        <v/>
      </c>
      <c r="G29" s="2"/>
      <c r="H29" s="2"/>
      <c r="I29" s="2"/>
      <c r="J29" s="2"/>
      <c r="K29" s="2"/>
      <c r="L29" s="2"/>
      <c r="M29" s="2"/>
      <c r="N29" s="2"/>
      <c r="O29" s="2"/>
      <c r="P29" s="2"/>
      <c r="Q29" s="2"/>
      <c r="R29" s="2"/>
      <c r="S29" s="2"/>
      <c r="T29" s="2"/>
      <c r="U29" s="2">
        <f t="shared" si="0"/>
        <v>0</v>
      </c>
      <c r="W29" s="246" t="s">
        <v>139</v>
      </c>
    </row>
    <row r="30" spans="1:23" ht="13.2" customHeight="1" x14ac:dyDescent="0.2">
      <c r="A30" s="6">
        <v>26</v>
      </c>
      <c r="B30" s="44" t="str">
        <f>IF(はじめに出場選手の入力!B40="","",はじめに出場選手の入力!B40)</f>
        <v/>
      </c>
      <c r="C30" s="44" t="str">
        <f>IF(はじめに出場選手の入力!C40="","",はじめに出場選手の入力!C40)</f>
        <v/>
      </c>
      <c r="D30" s="44" t="str">
        <f>IF(はじめに出場選手の入力!D40="","",はじめに出場選手の入力!D40)</f>
        <v/>
      </c>
      <c r="E30" s="44" t="str">
        <f>IF(はじめに出場選手の入力!E40="","",はじめに出場選手の入力!E40)</f>
        <v/>
      </c>
      <c r="F30" s="77" t="str">
        <f>IF(RIGHTB(E30,2)="小","S"&amp;はじめに出場選手の入力!F40,(IF(RIGHTB(E30,2)="中","J"&amp;はじめに出場選手の入力!F40,(IF(RIGHTB(E30,2)="高","H"&amp;はじめに出場選手の入力!F40,(IF(RIGHTB(E30,2)="一","A"&amp;はじめに出場選手の入力!F40,(IF(RIGHTB(E30,2)="大","D"&amp;はじめに出場選手の入力!F40,"")))))))))</f>
        <v/>
      </c>
      <c r="G30" s="44"/>
      <c r="H30" s="44"/>
      <c r="I30" s="44"/>
      <c r="J30" s="44"/>
      <c r="K30" s="44"/>
      <c r="L30" s="44"/>
      <c r="M30" s="44"/>
      <c r="N30" s="44"/>
      <c r="O30" s="44"/>
      <c r="P30" s="44"/>
      <c r="Q30" s="44"/>
      <c r="R30" s="44"/>
      <c r="S30" s="44"/>
      <c r="T30" s="44"/>
      <c r="U30" s="44">
        <f t="shared" si="0"/>
        <v>0</v>
      </c>
      <c r="W30" s="246"/>
    </row>
    <row r="31" spans="1:23" ht="13.2" customHeight="1" x14ac:dyDescent="0.2">
      <c r="A31" s="6">
        <v>27</v>
      </c>
      <c r="B31" s="2" t="str">
        <f>IF(はじめに出場選手の入力!B41="","",はじめに出場選手の入力!B41)</f>
        <v/>
      </c>
      <c r="C31" s="2" t="str">
        <f>IF(はじめに出場選手の入力!C41="","",はじめに出場選手の入力!C41)</f>
        <v/>
      </c>
      <c r="D31" s="2" t="str">
        <f>IF(はじめに出場選手の入力!D41="","",はじめに出場選手の入力!D41)</f>
        <v/>
      </c>
      <c r="E31" s="2" t="str">
        <f>IF(はじめに出場選手の入力!E41="","",はじめに出場選手の入力!E41)</f>
        <v/>
      </c>
      <c r="F31" s="88" t="str">
        <f>IF(RIGHTB(E31,2)="小","S"&amp;はじめに出場選手の入力!F41,(IF(RIGHTB(E31,2)="中","J"&amp;はじめに出場選手の入力!F41,(IF(RIGHTB(E31,2)="高","H"&amp;はじめに出場選手の入力!F41,(IF(RIGHTB(E31,2)="一","A"&amp;はじめに出場選手の入力!F41,(IF(RIGHTB(E31,2)="大","D"&amp;はじめに出場選手の入力!F41,"")))))))))</f>
        <v/>
      </c>
      <c r="G31" s="2"/>
      <c r="H31" s="2"/>
      <c r="I31" s="2"/>
      <c r="J31" s="2"/>
      <c r="K31" s="2"/>
      <c r="L31" s="2"/>
      <c r="M31" s="2"/>
      <c r="N31" s="2"/>
      <c r="O31" s="2"/>
      <c r="P31" s="2"/>
      <c r="Q31" s="2"/>
      <c r="R31" s="2"/>
      <c r="S31" s="2"/>
      <c r="T31" s="2"/>
      <c r="U31" s="2">
        <f t="shared" si="0"/>
        <v>0</v>
      </c>
      <c r="W31" s="246"/>
    </row>
    <row r="32" spans="1:23" ht="13.2" customHeight="1" x14ac:dyDescent="0.2">
      <c r="A32" s="6">
        <v>28</v>
      </c>
      <c r="B32" s="44" t="str">
        <f>IF(はじめに出場選手の入力!B42="","",はじめに出場選手の入力!B42)</f>
        <v/>
      </c>
      <c r="C32" s="44" t="str">
        <f>IF(はじめに出場選手の入力!C42="","",はじめに出場選手の入力!C42)</f>
        <v/>
      </c>
      <c r="D32" s="44" t="str">
        <f>IF(はじめに出場選手の入力!D42="","",はじめに出場選手の入力!D42)</f>
        <v/>
      </c>
      <c r="E32" s="44" t="str">
        <f>IF(はじめに出場選手の入力!E42="","",はじめに出場選手の入力!E42)</f>
        <v/>
      </c>
      <c r="F32" s="77" t="str">
        <f>IF(RIGHTB(E32,2)="小","S"&amp;はじめに出場選手の入力!F42,(IF(RIGHTB(E32,2)="中","J"&amp;はじめに出場選手の入力!F42,(IF(RIGHTB(E32,2)="高","H"&amp;はじめに出場選手の入力!F42,(IF(RIGHTB(E32,2)="一","A"&amp;はじめに出場選手の入力!F42,(IF(RIGHTB(E32,2)="大","D"&amp;はじめに出場選手の入力!F42,"")))))))))</f>
        <v/>
      </c>
      <c r="G32" s="44"/>
      <c r="H32" s="44"/>
      <c r="I32" s="44"/>
      <c r="J32" s="44"/>
      <c r="K32" s="44"/>
      <c r="L32" s="44"/>
      <c r="M32" s="44"/>
      <c r="N32" s="44"/>
      <c r="O32" s="44"/>
      <c r="P32" s="44"/>
      <c r="Q32" s="44"/>
      <c r="R32" s="44"/>
      <c r="S32" s="44"/>
      <c r="T32" s="44"/>
      <c r="U32" s="44">
        <f t="shared" si="0"/>
        <v>0</v>
      </c>
      <c r="W32" s="246"/>
    </row>
    <row r="33" spans="1:23" ht="13.2" customHeight="1" x14ac:dyDescent="0.2">
      <c r="A33" s="6">
        <v>29</v>
      </c>
      <c r="B33" s="2" t="str">
        <f>IF(はじめに出場選手の入力!B43="","",はじめに出場選手の入力!B43)</f>
        <v/>
      </c>
      <c r="C33" s="2" t="str">
        <f>IF(はじめに出場選手の入力!C43="","",はじめに出場選手の入力!C43)</f>
        <v/>
      </c>
      <c r="D33" s="2" t="str">
        <f>IF(はじめに出場選手の入力!D43="","",はじめに出場選手の入力!D43)</f>
        <v/>
      </c>
      <c r="E33" s="2" t="str">
        <f>IF(はじめに出場選手の入力!E43="","",はじめに出場選手の入力!E43)</f>
        <v/>
      </c>
      <c r="F33" s="88" t="str">
        <f>IF(RIGHTB(E33,2)="小","S"&amp;はじめに出場選手の入力!F43,(IF(RIGHTB(E33,2)="中","J"&amp;はじめに出場選手の入力!F43,(IF(RIGHTB(E33,2)="高","H"&amp;はじめに出場選手の入力!F43,(IF(RIGHTB(E33,2)="一","A"&amp;はじめに出場選手の入力!F43,(IF(RIGHTB(E33,2)="大","D"&amp;はじめに出場選手の入力!F43,"")))))))))</f>
        <v/>
      </c>
      <c r="G33" s="2"/>
      <c r="H33" s="2"/>
      <c r="I33" s="2"/>
      <c r="J33" s="2"/>
      <c r="K33" s="2"/>
      <c r="L33" s="2"/>
      <c r="M33" s="2"/>
      <c r="N33" s="2"/>
      <c r="O33" s="2"/>
      <c r="P33" s="2"/>
      <c r="Q33" s="2"/>
      <c r="R33" s="2"/>
      <c r="S33" s="2"/>
      <c r="T33" s="2"/>
      <c r="U33" s="2">
        <f t="shared" si="0"/>
        <v>0</v>
      </c>
      <c r="W33" s="246"/>
    </row>
    <row r="34" spans="1:23" ht="13.2" customHeight="1" thickBot="1" x14ac:dyDescent="0.25">
      <c r="A34" s="6">
        <v>30</v>
      </c>
      <c r="B34" s="44" t="str">
        <f>IF(はじめに出場選手の入力!B44="","",はじめに出場選手の入力!B44)</f>
        <v/>
      </c>
      <c r="C34" s="44" t="str">
        <f>IF(はじめに出場選手の入力!C44="","",はじめに出場選手の入力!C44)</f>
        <v/>
      </c>
      <c r="D34" s="44" t="str">
        <f>IF(はじめに出場選手の入力!D44="","",はじめに出場選手の入力!D44)</f>
        <v/>
      </c>
      <c r="E34" s="44" t="str">
        <f>IF(はじめに出場選手の入力!E44="","",はじめに出場選手の入力!E44)</f>
        <v/>
      </c>
      <c r="F34" s="77" t="str">
        <f>IF(RIGHTB(E34,2)="小","S"&amp;はじめに出場選手の入力!F44,(IF(RIGHTB(E34,2)="中","J"&amp;はじめに出場選手の入力!F44,(IF(RIGHTB(E34,2)="高","H"&amp;はじめに出場選手の入力!F44,(IF(RIGHTB(E34,2)="一","A"&amp;はじめに出場選手の入力!F44,(IF(RIGHTB(E34,2)="大","D"&amp;はじめに出場選手の入力!F44,"")))))))))</f>
        <v/>
      </c>
      <c r="G34" s="44"/>
      <c r="H34" s="44"/>
      <c r="I34" s="44"/>
      <c r="J34" s="44"/>
      <c r="K34" s="44"/>
      <c r="L34" s="44"/>
      <c r="M34" s="44"/>
      <c r="N34" s="44"/>
      <c r="O34" s="44"/>
      <c r="P34" s="44"/>
      <c r="Q34" s="44"/>
      <c r="R34" s="44"/>
      <c r="S34" s="44"/>
      <c r="T34" s="44"/>
      <c r="U34" s="44">
        <f t="shared" si="0"/>
        <v>0</v>
      </c>
      <c r="W34" s="247"/>
    </row>
    <row r="36" spans="1:23" x14ac:dyDescent="0.2">
      <c r="C36" s="4" t="s">
        <v>47</v>
      </c>
      <c r="G36" s="261" t="s">
        <v>112</v>
      </c>
      <c r="H36" s="262"/>
      <c r="I36" s="262"/>
      <c r="J36" s="262"/>
      <c r="K36" s="262"/>
      <c r="L36" s="262"/>
      <c r="M36" s="262"/>
      <c r="N36" s="262"/>
      <c r="O36" s="262"/>
      <c r="P36" s="263"/>
    </row>
    <row r="37" spans="1:23" x14ac:dyDescent="0.2">
      <c r="A37" s="1" t="s">
        <v>57</v>
      </c>
      <c r="B37" s="42" t="s">
        <v>25</v>
      </c>
      <c r="C37" s="43" t="s">
        <v>18</v>
      </c>
      <c r="D37" s="43" t="s">
        <v>14</v>
      </c>
      <c r="E37" s="43" t="s">
        <v>15</v>
      </c>
      <c r="F37" s="43" t="s">
        <v>19</v>
      </c>
      <c r="G37" s="20" t="s">
        <v>1</v>
      </c>
      <c r="H37" s="123" t="s">
        <v>2</v>
      </c>
      <c r="I37" s="20" t="s">
        <v>3</v>
      </c>
      <c r="J37" s="165" t="s">
        <v>170</v>
      </c>
      <c r="K37" s="20" t="s">
        <v>4</v>
      </c>
      <c r="L37" s="123" t="s">
        <v>5</v>
      </c>
      <c r="M37" s="123" t="s">
        <v>6</v>
      </c>
      <c r="N37" s="123" t="s">
        <v>104</v>
      </c>
      <c r="O37" s="20" t="s">
        <v>190</v>
      </c>
      <c r="P37" s="24" t="s">
        <v>29</v>
      </c>
      <c r="R37" s="81" t="s">
        <v>53</v>
      </c>
      <c r="S37" s="10"/>
      <c r="T37" s="11"/>
    </row>
    <row r="38" spans="1:23" ht="13.8" thickBot="1" x14ac:dyDescent="0.25">
      <c r="A38" s="6">
        <v>1</v>
      </c>
      <c r="B38" s="2" t="str">
        <f>IF(はじめに出場選手の入力!B15="","",はじめに出場選手の入力!B15)</f>
        <v/>
      </c>
      <c r="C38" s="2" t="str">
        <f>IF(はじめに出場選手の入力!C15="","",はじめに出場選手の入力!C15)</f>
        <v/>
      </c>
      <c r="D38" s="2" t="str">
        <f>IF(はじめに出場選手の入力!D15="","",はじめに出場選手の入力!D15)</f>
        <v/>
      </c>
      <c r="E38" s="2" t="str">
        <f>IF(はじめに出場選手の入力!E15="","",はじめに出場選手の入力!E15)</f>
        <v/>
      </c>
      <c r="F38" s="88" t="str">
        <f>IF(RIGHTB(E38,2)="小","S"&amp;はじめに出場選手の入力!F15,(IF(RIGHTB(E38,2)="中","J"&amp;はじめに出場選手の入力!F15,(IF(RIGHTB(E38,2)="高","H"&amp;はじめに出場選手の入力!F15,(IF(RIGHTB(E38,2)="一","A"&amp;はじめに出場選手の入力!F15,(IF(RIGHTB(E38,2)="大","D"&amp;はじめに出場選手の入力!F15,"")))))))))</f>
        <v/>
      </c>
      <c r="G38" s="2"/>
      <c r="H38" s="2"/>
      <c r="I38" s="2"/>
      <c r="J38" s="2"/>
      <c r="K38" s="2"/>
      <c r="L38" s="2"/>
      <c r="M38" s="2"/>
      <c r="N38" s="2"/>
      <c r="O38" s="2"/>
      <c r="P38" s="2">
        <f>COUNTA(G38:O38)</f>
        <v>0</v>
      </c>
      <c r="R38" s="249">
        <f>SUM(U5:U34)</f>
        <v>1</v>
      </c>
      <c r="S38" s="250"/>
      <c r="T38" s="251"/>
    </row>
    <row r="39" spans="1:23" x14ac:dyDescent="0.2">
      <c r="A39" s="6">
        <v>2</v>
      </c>
      <c r="B39" s="44" t="str">
        <f>IF(はじめに出場選手の入力!B16="","",はじめに出場選手の入力!B16)</f>
        <v/>
      </c>
      <c r="C39" s="44" t="str">
        <f>IF(はじめに出場選手の入力!C16="","",はじめに出場選手の入力!C16)</f>
        <v/>
      </c>
      <c r="D39" s="44" t="str">
        <f>IF(はじめに出場選手の入力!D16="","",はじめに出場選手の入力!D16)</f>
        <v/>
      </c>
      <c r="E39" s="44" t="str">
        <f>IF(はじめに出場選手の入力!E16="","",はじめに出場選手の入力!E16)</f>
        <v/>
      </c>
      <c r="F39" s="77" t="str">
        <f>IF(RIGHTB(E39,2)="小","S"&amp;はじめに出場選手の入力!F16,(IF(RIGHTB(E39,2)="中","J"&amp;はじめに出場選手の入力!F16,(IF(RIGHTB(E39,2)="高","H"&amp;はじめに出場選手の入力!F16,(IF(RIGHTB(E39,2)="一","A"&amp;はじめに出場選手の入力!F16,(IF(RIGHTB(E39,2)="大","D"&amp;はじめに出場選手の入力!F16,"")))))))))</f>
        <v/>
      </c>
      <c r="G39" s="44"/>
      <c r="H39" s="44"/>
      <c r="I39" s="44"/>
      <c r="J39" s="44"/>
      <c r="K39" s="44"/>
      <c r="L39" s="44"/>
      <c r="M39" s="44"/>
      <c r="N39" s="44"/>
      <c r="O39" s="44"/>
      <c r="P39" s="44">
        <f>COUNTA(G39:O39)</f>
        <v>0</v>
      </c>
      <c r="R39" s="252"/>
      <c r="S39" s="253"/>
      <c r="T39" s="254"/>
      <c r="W39" s="69"/>
    </row>
    <row r="40" spans="1:23" x14ac:dyDescent="0.2">
      <c r="A40" s="6">
        <v>3</v>
      </c>
      <c r="B40" s="2" t="str">
        <f>IF(はじめに出場選手の入力!B17="","",はじめに出場選手の入力!B17)</f>
        <v/>
      </c>
      <c r="C40" s="2" t="str">
        <f>IF(はじめに出場選手の入力!C17="","",はじめに出場選手の入力!C17)</f>
        <v/>
      </c>
      <c r="D40" s="2" t="str">
        <f>IF(はじめに出場選手の入力!D17="","",はじめに出場選手の入力!D17)</f>
        <v/>
      </c>
      <c r="E40" s="2" t="str">
        <f>IF(はじめに出場選手の入力!E17="","",はじめに出場選手の入力!E17)</f>
        <v/>
      </c>
      <c r="F40" s="88" t="str">
        <f>IF(RIGHTB(E40,2)="小","S"&amp;はじめに出場選手の入力!F17,(IF(RIGHTB(E40,2)="中","J"&amp;はじめに出場選手の入力!F17,(IF(RIGHTB(E40,2)="高","H"&amp;はじめに出場選手の入力!F17,(IF(RIGHTB(E40,2)="一","A"&amp;はじめに出場選手の入力!F17,(IF(RIGHTB(E40,2)="大","D"&amp;はじめに出場選手の入力!F17,"")))))))))</f>
        <v/>
      </c>
      <c r="G40" s="2"/>
      <c r="H40" s="2"/>
      <c r="I40" s="2"/>
      <c r="J40" s="2"/>
      <c r="K40" s="2"/>
      <c r="L40" s="2"/>
      <c r="M40" s="2"/>
      <c r="N40" s="2"/>
      <c r="O40" s="2"/>
      <c r="P40" s="2">
        <f t="shared" ref="P40:P67" si="1">COUNTA(G40:O40)</f>
        <v>0</v>
      </c>
      <c r="W40" s="70" t="s">
        <v>36</v>
      </c>
    </row>
    <row r="41" spans="1:23" ht="13.2" customHeight="1" x14ac:dyDescent="0.2">
      <c r="A41" s="6">
        <v>4</v>
      </c>
      <c r="B41" s="44" t="str">
        <f>IF(はじめに出場選手の入力!B18="","",はじめに出場選手の入力!B18)</f>
        <v/>
      </c>
      <c r="C41" s="44" t="str">
        <f>IF(はじめに出場選手の入力!C18="","",はじめに出場選手の入力!C18)</f>
        <v/>
      </c>
      <c r="D41" s="44" t="str">
        <f>IF(はじめに出場選手の入力!D18="","",はじめに出場選手の入力!D18)</f>
        <v/>
      </c>
      <c r="E41" s="44" t="str">
        <f>IF(はじめに出場選手の入力!E18="","",はじめに出場選手の入力!E18)</f>
        <v/>
      </c>
      <c r="F41" s="77" t="str">
        <f>IF(RIGHTB(E41,2)="小","S"&amp;はじめに出場選手の入力!F18,(IF(RIGHTB(E41,2)="中","J"&amp;はじめに出場選手の入力!F18,(IF(RIGHTB(E41,2)="高","H"&amp;はじめに出場選手の入力!F18,(IF(RIGHTB(E41,2)="一","A"&amp;はじめに出場選手の入力!F18,(IF(RIGHTB(E41,2)="大","D"&amp;はじめに出場選手の入力!F18,"")))))))))</f>
        <v/>
      </c>
      <c r="G41" s="44"/>
      <c r="H41" s="44"/>
      <c r="I41" s="44"/>
      <c r="J41" s="44"/>
      <c r="K41" s="44"/>
      <c r="L41" s="44"/>
      <c r="M41" s="44"/>
      <c r="N41" s="44"/>
      <c r="O41" s="44"/>
      <c r="P41" s="44">
        <f t="shared" si="1"/>
        <v>0</v>
      </c>
      <c r="R41" s="82" t="s">
        <v>113</v>
      </c>
      <c r="S41" s="10"/>
      <c r="T41" s="11"/>
      <c r="V41" s="89"/>
      <c r="W41" s="246" t="s">
        <v>142</v>
      </c>
    </row>
    <row r="42" spans="1:23" ht="13.2" customHeight="1" x14ac:dyDescent="0.2">
      <c r="A42" s="6">
        <v>5</v>
      </c>
      <c r="B42" s="2" t="str">
        <f>IF(はじめに出場選手の入力!B19="","",はじめに出場選手の入力!B19)</f>
        <v/>
      </c>
      <c r="C42" s="2" t="str">
        <f>IF(はじめに出場選手の入力!C19="","",はじめに出場選手の入力!C19)</f>
        <v/>
      </c>
      <c r="D42" s="2" t="str">
        <f>IF(はじめに出場選手の入力!D19="","",はじめに出場選手の入力!D19)</f>
        <v/>
      </c>
      <c r="E42" s="2" t="str">
        <f>IF(はじめに出場選手の入力!E19="","",はじめに出場選手の入力!E19)</f>
        <v/>
      </c>
      <c r="F42" s="88" t="str">
        <f>IF(RIGHTB(E42,2)="小","S"&amp;はじめに出場選手の入力!F19,(IF(RIGHTB(E42,2)="中","J"&amp;はじめに出場選手の入力!F19,(IF(RIGHTB(E42,2)="高","H"&amp;はじめに出場選手の入力!F19,(IF(RIGHTB(E42,2)="一","A"&amp;はじめに出場選手の入力!F19,(IF(RIGHTB(E42,2)="大","D"&amp;はじめに出場選手の入力!F19,"")))))))))</f>
        <v/>
      </c>
      <c r="G42" s="2"/>
      <c r="H42" s="2"/>
      <c r="I42" s="2"/>
      <c r="J42" s="2"/>
      <c r="K42" s="2"/>
      <c r="L42" s="2"/>
      <c r="M42" s="2"/>
      <c r="N42" s="2"/>
      <c r="O42" s="2"/>
      <c r="P42" s="2">
        <f t="shared" si="1"/>
        <v>0</v>
      </c>
      <c r="R42" s="255">
        <f>SUM(P38:P67)</f>
        <v>0</v>
      </c>
      <c r="S42" s="256"/>
      <c r="T42" s="257"/>
      <c r="V42" s="89"/>
      <c r="W42" s="246"/>
    </row>
    <row r="43" spans="1:23" x14ac:dyDescent="0.2">
      <c r="A43" s="6">
        <v>6</v>
      </c>
      <c r="B43" s="44" t="str">
        <f>IF(はじめに出場選手の入力!B20="","",はじめに出場選手の入力!B20)</f>
        <v/>
      </c>
      <c r="C43" s="44" t="str">
        <f>IF(はじめに出場選手の入力!C20="","",はじめに出場選手の入力!C20)</f>
        <v/>
      </c>
      <c r="D43" s="44" t="str">
        <f>IF(はじめに出場選手の入力!D20="","",はじめに出場選手の入力!D20)</f>
        <v/>
      </c>
      <c r="E43" s="44" t="str">
        <f>IF(はじめに出場選手の入力!E20="","",はじめに出場選手の入力!E20)</f>
        <v/>
      </c>
      <c r="F43" s="77" t="str">
        <f>IF(RIGHTB(E43,2)="小","S"&amp;はじめに出場選手の入力!F20,(IF(RIGHTB(E43,2)="中","J"&amp;はじめに出場選手の入力!F20,(IF(RIGHTB(E43,2)="高","H"&amp;はじめに出場選手の入力!F20,(IF(RIGHTB(E43,2)="一","A"&amp;はじめに出場選手の入力!F20,(IF(RIGHTB(E43,2)="大","D"&amp;はじめに出場選手の入力!F20,"")))))))))</f>
        <v/>
      </c>
      <c r="G43" s="44"/>
      <c r="H43" s="44"/>
      <c r="I43" s="44"/>
      <c r="J43" s="44"/>
      <c r="K43" s="44"/>
      <c r="L43" s="44"/>
      <c r="M43" s="44"/>
      <c r="N43" s="44"/>
      <c r="O43" s="44"/>
      <c r="P43" s="44">
        <f t="shared" si="1"/>
        <v>0</v>
      </c>
      <c r="R43" s="252"/>
      <c r="S43" s="253"/>
      <c r="T43" s="254"/>
      <c r="V43" s="89"/>
      <c r="W43" s="246"/>
    </row>
    <row r="44" spans="1:23" ht="13.2" customHeight="1" thickBot="1" x14ac:dyDescent="0.25">
      <c r="A44" s="6">
        <v>7</v>
      </c>
      <c r="B44" s="2" t="str">
        <f>IF(はじめに出場選手の入力!B21="","",はじめに出場選手の入力!B21)</f>
        <v/>
      </c>
      <c r="C44" s="2" t="str">
        <f>IF(はじめに出場選手の入力!C21="","",はじめに出場選手の入力!C21)</f>
        <v/>
      </c>
      <c r="D44" s="2" t="str">
        <f>IF(はじめに出場選手の入力!D21="","",はじめに出場選手の入力!D21)</f>
        <v/>
      </c>
      <c r="E44" s="2" t="str">
        <f>IF(はじめに出場選手の入力!E21="","",はじめに出場選手の入力!E21)</f>
        <v/>
      </c>
      <c r="F44" s="88" t="str">
        <f>IF(RIGHTB(E44,2)="小","S"&amp;はじめに出場選手の入力!F21,(IF(RIGHTB(E44,2)="中","J"&amp;はじめに出場選手の入力!F21,(IF(RIGHTB(E44,2)="高","H"&amp;はじめに出場選手の入力!F21,(IF(RIGHTB(E44,2)="一","A"&amp;はじめに出場選手の入力!F21,(IF(RIGHTB(E44,2)="大","D"&amp;はじめに出場選手の入力!F21,"")))))))))</f>
        <v/>
      </c>
      <c r="G44" s="2"/>
      <c r="H44" s="2"/>
      <c r="I44" s="2"/>
      <c r="J44" s="2"/>
      <c r="K44" s="2"/>
      <c r="L44" s="2"/>
      <c r="M44" s="2"/>
      <c r="N44" s="2"/>
      <c r="O44" s="2"/>
      <c r="P44" s="2">
        <f t="shared" si="1"/>
        <v>0</v>
      </c>
      <c r="V44" s="89"/>
      <c r="W44" s="247"/>
    </row>
    <row r="45" spans="1:23" x14ac:dyDescent="0.2">
      <c r="A45" s="6">
        <v>8</v>
      </c>
      <c r="B45" s="44" t="str">
        <f>IF(はじめに出場選手の入力!B22="","",はじめに出場選手の入力!B22)</f>
        <v/>
      </c>
      <c r="C45" s="44" t="str">
        <f>IF(はじめに出場選手の入力!C22="","",はじめに出場選手の入力!C22)</f>
        <v/>
      </c>
      <c r="D45" s="44" t="str">
        <f>IF(はじめに出場選手の入力!D22="","",はじめに出場選手の入力!D22)</f>
        <v/>
      </c>
      <c r="E45" s="44" t="str">
        <f>IF(はじめに出場選手の入力!E22="","",はじめに出場選手の入力!E22)</f>
        <v/>
      </c>
      <c r="F45" s="77" t="str">
        <f>IF(RIGHTB(E45,2)="小","S"&amp;はじめに出場選手の入力!F22,(IF(RIGHTB(E45,2)="中","J"&amp;はじめに出場選手の入力!F22,(IF(RIGHTB(E45,2)="高","H"&amp;はじめに出場選手の入力!F22,(IF(RIGHTB(E45,2)="一","A"&amp;はじめに出場選手の入力!F22,(IF(RIGHTB(E45,2)="大","D"&amp;はじめに出場選手の入力!F22,"")))))))))</f>
        <v/>
      </c>
      <c r="G45" s="44"/>
      <c r="H45" s="44"/>
      <c r="I45" s="44"/>
      <c r="J45" s="44"/>
      <c r="K45" s="44"/>
      <c r="L45" s="44"/>
      <c r="M45" s="44"/>
      <c r="N45" s="44"/>
      <c r="O45" s="44"/>
      <c r="P45" s="44">
        <f t="shared" si="1"/>
        <v>0</v>
      </c>
      <c r="R45" s="13" t="s">
        <v>103</v>
      </c>
    </row>
    <row r="46" spans="1:23" x14ac:dyDescent="0.2">
      <c r="A46" s="6">
        <v>9</v>
      </c>
      <c r="B46" s="2" t="str">
        <f>IF(はじめに出場選手の入力!B23="","",はじめに出場選手の入力!B23)</f>
        <v/>
      </c>
      <c r="C46" s="2" t="str">
        <f>IF(はじめに出場選手の入力!C23="","",はじめに出場選手の入力!C23)</f>
        <v/>
      </c>
      <c r="D46" s="2" t="str">
        <f>IF(はじめに出場選手の入力!D23="","",はじめに出場選手の入力!D23)</f>
        <v/>
      </c>
      <c r="E46" s="2" t="str">
        <f>IF(はじめに出場選手の入力!E23="","",はじめに出場選手の入力!E23)</f>
        <v/>
      </c>
      <c r="F46" s="88" t="str">
        <f>IF(RIGHTB(E46,2)="小","S"&amp;はじめに出場選手の入力!F23,(IF(RIGHTB(E46,2)="中","J"&amp;はじめに出場選手の入力!F23,(IF(RIGHTB(E46,2)="高","H"&amp;はじめに出場選手の入力!F23,(IF(RIGHTB(E46,2)="一","A"&amp;はじめに出場選手の入力!F23,(IF(RIGHTB(E46,2)="大","D"&amp;はじめに出場選手の入力!F23,"")))))))))</f>
        <v/>
      </c>
      <c r="G46" s="2"/>
      <c r="H46" s="2"/>
      <c r="I46" s="2"/>
      <c r="J46" s="2"/>
      <c r="K46" s="2"/>
      <c r="L46" s="2"/>
      <c r="M46" s="2"/>
      <c r="N46" s="2"/>
      <c r="O46" s="2"/>
      <c r="P46" s="2">
        <f t="shared" si="1"/>
        <v>0</v>
      </c>
      <c r="R46" t="s">
        <v>111</v>
      </c>
    </row>
    <row r="47" spans="1:23" x14ac:dyDescent="0.2">
      <c r="A47" s="6">
        <v>10</v>
      </c>
      <c r="B47" s="44" t="str">
        <f>IF(はじめに出場選手の入力!B24="","",はじめに出場選手の入力!B24)</f>
        <v/>
      </c>
      <c r="C47" s="44" t="str">
        <f>IF(はじめに出場選手の入力!C24="","",はじめに出場選手の入力!C24)</f>
        <v/>
      </c>
      <c r="D47" s="44" t="str">
        <f>IF(はじめに出場選手の入力!D24="","",はじめに出場選手の入力!D24)</f>
        <v/>
      </c>
      <c r="E47" s="44" t="str">
        <f>IF(はじめに出場選手の入力!E24="","",はじめに出場選手の入力!E24)</f>
        <v/>
      </c>
      <c r="F47" s="77" t="str">
        <f>IF(RIGHTB(E47,2)="小","S"&amp;はじめに出場選手の入力!F24,(IF(RIGHTB(E47,2)="中","J"&amp;はじめに出場選手の入力!F24,(IF(RIGHTB(E47,2)="高","H"&amp;はじめに出場選手の入力!F24,(IF(RIGHTB(E47,2)="一","A"&amp;はじめに出場選手の入力!F24,(IF(RIGHTB(E47,2)="大","D"&amp;はじめに出場選手の入力!F24,"")))))))))</f>
        <v/>
      </c>
      <c r="G47" s="44"/>
      <c r="H47" s="44"/>
      <c r="I47" s="44"/>
      <c r="J47" s="44"/>
      <c r="K47" s="44"/>
      <c r="L47" s="44"/>
      <c r="M47" s="44"/>
      <c r="N47" s="44"/>
      <c r="O47" s="44"/>
      <c r="P47" s="44">
        <f t="shared" si="1"/>
        <v>0</v>
      </c>
      <c r="R47" t="s">
        <v>106</v>
      </c>
    </row>
    <row r="48" spans="1:23" x14ac:dyDescent="0.2">
      <c r="A48" s="6">
        <v>11</v>
      </c>
      <c r="B48" s="2" t="str">
        <f>IF(はじめに出場選手の入力!B25="","",はじめに出場選手の入力!B25)</f>
        <v/>
      </c>
      <c r="C48" s="2" t="str">
        <f>IF(はじめに出場選手の入力!C25="","",はじめに出場選手の入力!C25)</f>
        <v/>
      </c>
      <c r="D48" s="2" t="str">
        <f>IF(はじめに出場選手の入力!D25="","",はじめに出場選手の入力!D25)</f>
        <v/>
      </c>
      <c r="E48" s="2" t="str">
        <f>IF(はじめに出場選手の入力!E25="","",はじめに出場選手の入力!E25)</f>
        <v/>
      </c>
      <c r="F48" s="88" t="str">
        <f>IF(RIGHTB(E48,2)="小","S"&amp;はじめに出場選手の入力!F25,(IF(RIGHTB(E48,2)="中","J"&amp;はじめに出場選手の入力!F25,(IF(RIGHTB(E48,2)="高","H"&amp;はじめに出場選手の入力!F25,(IF(RIGHTB(E48,2)="一","A"&amp;はじめに出場選手の入力!F25,(IF(RIGHTB(E48,2)="大","D"&amp;はじめに出場選手の入力!F25,"")))))))))</f>
        <v/>
      </c>
      <c r="G48" s="2"/>
      <c r="H48" s="2"/>
      <c r="I48" s="2"/>
      <c r="J48" s="2"/>
      <c r="K48" s="2"/>
      <c r="L48" s="2"/>
      <c r="M48" s="2"/>
      <c r="N48" s="2"/>
      <c r="O48" s="2"/>
      <c r="P48" s="2">
        <f t="shared" si="1"/>
        <v>0</v>
      </c>
      <c r="R48" t="s">
        <v>107</v>
      </c>
    </row>
    <row r="49" spans="1:20" x14ac:dyDescent="0.2">
      <c r="A49" s="6">
        <v>12</v>
      </c>
      <c r="B49" s="44" t="str">
        <f>IF(はじめに出場選手の入力!B26="","",はじめに出場選手の入力!B26)</f>
        <v/>
      </c>
      <c r="C49" s="44" t="str">
        <f>IF(はじめに出場選手の入力!C26="","",はじめに出場選手の入力!C26)</f>
        <v/>
      </c>
      <c r="D49" s="44" t="str">
        <f>IF(はじめに出場選手の入力!D26="","",はじめに出場選手の入力!D26)</f>
        <v/>
      </c>
      <c r="E49" s="44" t="str">
        <f>IF(はじめに出場選手の入力!E26="","",はじめに出場選手の入力!E26)</f>
        <v/>
      </c>
      <c r="F49" s="77" t="str">
        <f>IF(RIGHTB(E49,2)="小","S"&amp;はじめに出場選手の入力!F26,(IF(RIGHTB(E49,2)="中","J"&amp;はじめに出場選手の入力!F26,(IF(RIGHTB(E49,2)="高","H"&amp;はじめに出場選手の入力!F26,(IF(RIGHTB(E49,2)="一","A"&amp;はじめに出場選手の入力!F26,(IF(RIGHTB(E49,2)="大","D"&amp;はじめに出場選手の入力!F26,"")))))))))</f>
        <v/>
      </c>
      <c r="G49" s="44"/>
      <c r="H49" s="44"/>
      <c r="I49" s="44"/>
      <c r="J49" s="44"/>
      <c r="K49" s="44"/>
      <c r="L49" s="44"/>
      <c r="M49" s="44"/>
      <c r="N49" s="44"/>
      <c r="O49" s="44"/>
      <c r="P49" s="44">
        <f t="shared" si="1"/>
        <v>0</v>
      </c>
      <c r="R49" t="s">
        <v>122</v>
      </c>
    </row>
    <row r="50" spans="1:20" ht="13.5" customHeight="1" x14ac:dyDescent="0.2">
      <c r="A50" s="6">
        <v>13</v>
      </c>
      <c r="B50" s="2" t="str">
        <f>IF(はじめに出場選手の入力!B27="","",はじめに出場選手の入力!B27)</f>
        <v/>
      </c>
      <c r="C50" s="2" t="str">
        <f>IF(はじめに出場選手の入力!C27="","",はじめに出場選手の入力!C27)</f>
        <v/>
      </c>
      <c r="D50" s="2" t="str">
        <f>IF(はじめに出場選手の入力!D27="","",はじめに出場選手の入力!D27)</f>
        <v/>
      </c>
      <c r="E50" s="2" t="str">
        <f>IF(はじめに出場選手の入力!E27="","",はじめに出場選手の入力!E27)</f>
        <v/>
      </c>
      <c r="F50" s="88" t="str">
        <f>IF(RIGHTB(E50,2)="小","S"&amp;はじめに出場選手の入力!F27,(IF(RIGHTB(E50,2)="中","J"&amp;はじめに出場選手の入力!F27,(IF(RIGHTB(E50,2)="高","H"&amp;はじめに出場選手の入力!F27,(IF(RIGHTB(E50,2)="一","A"&amp;はじめに出場選手の入力!F27,(IF(RIGHTB(E50,2)="大","D"&amp;はじめに出場選手の入力!F27,"")))))))))</f>
        <v/>
      </c>
      <c r="G50" s="2"/>
      <c r="H50" s="2"/>
      <c r="I50" s="2"/>
      <c r="J50" s="2"/>
      <c r="K50" s="2"/>
      <c r="L50" s="2"/>
      <c r="M50" s="2"/>
      <c r="N50" s="2"/>
      <c r="O50" s="2"/>
      <c r="P50" s="2">
        <f t="shared" si="1"/>
        <v>0</v>
      </c>
    </row>
    <row r="51" spans="1:20" ht="13.5" customHeight="1" x14ac:dyDescent="0.2">
      <c r="A51" s="6">
        <v>14</v>
      </c>
      <c r="B51" s="44" t="str">
        <f>IF(はじめに出場選手の入力!B28="","",はじめに出場選手の入力!B28)</f>
        <v/>
      </c>
      <c r="C51" s="44" t="str">
        <f>IF(はじめに出場選手の入力!C28="","",はじめに出場選手の入力!C28)</f>
        <v/>
      </c>
      <c r="D51" s="44" t="str">
        <f>IF(はじめに出場選手の入力!D28="","",はじめに出場選手の入力!D28)</f>
        <v/>
      </c>
      <c r="E51" s="44" t="str">
        <f>IF(はじめに出場選手の入力!E28="","",はじめに出場選手の入力!E28)</f>
        <v/>
      </c>
      <c r="F51" s="77" t="str">
        <f>IF(RIGHTB(E51,2)="小","S"&amp;はじめに出場選手の入力!F28,(IF(RIGHTB(E51,2)="中","J"&amp;はじめに出場選手の入力!F28,(IF(RIGHTB(E51,2)="高","H"&amp;はじめに出場選手の入力!F28,(IF(RIGHTB(E51,2)="一","A"&amp;はじめに出場選手の入力!F28,(IF(RIGHTB(E51,2)="大","D"&amp;はじめに出場選手の入力!F28,"")))))))))</f>
        <v/>
      </c>
      <c r="G51" s="44"/>
      <c r="H51" s="44"/>
      <c r="I51" s="44"/>
      <c r="J51" s="44"/>
      <c r="K51" s="44"/>
      <c r="L51" s="44"/>
      <c r="M51" s="44"/>
      <c r="N51" s="44"/>
      <c r="O51" s="44"/>
      <c r="P51" s="44">
        <f t="shared" si="1"/>
        <v>0</v>
      </c>
    </row>
    <row r="52" spans="1:20" x14ac:dyDescent="0.2">
      <c r="A52" s="6">
        <v>15</v>
      </c>
      <c r="B52" s="2" t="str">
        <f>IF(はじめに出場選手の入力!B29="","",はじめに出場選手の入力!B29)</f>
        <v/>
      </c>
      <c r="C52" s="2" t="str">
        <f>IF(はじめに出場選手の入力!C29="","",はじめに出場選手の入力!C29)</f>
        <v/>
      </c>
      <c r="D52" s="2" t="str">
        <f>IF(はじめに出場選手の入力!D29="","",はじめに出場選手の入力!D29)</f>
        <v/>
      </c>
      <c r="E52" s="2" t="str">
        <f>IF(はじめに出場選手の入力!E29="","",はじめに出場選手の入力!E29)</f>
        <v/>
      </c>
      <c r="F52" s="88" t="str">
        <f>IF(RIGHTB(E52,2)="小","S"&amp;はじめに出場選手の入力!F29,(IF(RIGHTB(E52,2)="中","J"&amp;はじめに出場選手の入力!F29,(IF(RIGHTB(E52,2)="高","H"&amp;はじめに出場選手の入力!F29,(IF(RIGHTB(E52,2)="一","A"&amp;はじめに出場選手の入力!F29,(IF(RIGHTB(E52,2)="大","D"&amp;はじめに出場選手の入力!F29,"")))))))))</f>
        <v/>
      </c>
      <c r="G52" s="2"/>
      <c r="H52" s="2"/>
      <c r="I52" s="2"/>
      <c r="J52" s="2"/>
      <c r="K52" s="2"/>
      <c r="L52" s="2"/>
      <c r="M52" s="2"/>
      <c r="N52" s="2"/>
      <c r="O52" s="2"/>
      <c r="P52" s="2">
        <f t="shared" si="1"/>
        <v>0</v>
      </c>
      <c r="R52" s="80" t="s">
        <v>105</v>
      </c>
    </row>
    <row r="53" spans="1:20" x14ac:dyDescent="0.2">
      <c r="A53" s="6">
        <v>16</v>
      </c>
      <c r="B53" s="44" t="str">
        <f>IF(はじめに出場選手の入力!B30="","",はじめに出場選手の入力!B30)</f>
        <v/>
      </c>
      <c r="C53" s="44" t="str">
        <f>IF(はじめに出場選手の入力!C30="","",はじめに出場選手の入力!C30)</f>
        <v/>
      </c>
      <c r="D53" s="44" t="str">
        <f>IF(はじめに出場選手の入力!D30="","",はじめに出場選手の入力!D30)</f>
        <v/>
      </c>
      <c r="E53" s="44" t="str">
        <f>IF(はじめに出場選手の入力!E30="","",はじめに出場選手の入力!E30)</f>
        <v/>
      </c>
      <c r="F53" s="77" t="str">
        <f>IF(RIGHTB(E53,2)="小","S"&amp;はじめに出場選手の入力!F30,(IF(RIGHTB(E53,2)="中","J"&amp;はじめに出場選手の入力!F30,(IF(RIGHTB(E53,2)="高","H"&amp;はじめに出場選手の入力!F30,(IF(RIGHTB(E53,2)="一","A"&amp;はじめに出場選手の入力!F30,(IF(RIGHTB(E53,2)="大","D"&amp;はじめに出場選手の入力!F30,"")))))))))</f>
        <v/>
      </c>
      <c r="G53" s="44"/>
      <c r="H53" s="44"/>
      <c r="I53" s="44"/>
      <c r="J53" s="44"/>
      <c r="K53" s="44"/>
      <c r="L53" s="44"/>
      <c r="M53" s="44"/>
      <c r="N53" s="44"/>
      <c r="O53" s="44"/>
      <c r="P53" s="44">
        <f t="shared" si="1"/>
        <v>0</v>
      </c>
      <c r="R53" t="s">
        <v>108</v>
      </c>
      <c r="T53" t="s">
        <v>134</v>
      </c>
    </row>
    <row r="54" spans="1:20" x14ac:dyDescent="0.2">
      <c r="A54" s="6">
        <v>17</v>
      </c>
      <c r="B54" s="2" t="str">
        <f>IF(はじめに出場選手の入力!B31="","",はじめに出場選手の入力!B31)</f>
        <v/>
      </c>
      <c r="C54" s="2" t="str">
        <f>IF(はじめに出場選手の入力!C31="","",はじめに出場選手の入力!C31)</f>
        <v/>
      </c>
      <c r="D54" s="2" t="str">
        <f>IF(はじめに出場選手の入力!D31="","",はじめに出場選手の入力!D31)</f>
        <v/>
      </c>
      <c r="E54" s="2" t="str">
        <f>IF(はじめに出場選手の入力!E31="","",はじめに出場選手の入力!E31)</f>
        <v/>
      </c>
      <c r="F54" s="88" t="str">
        <f>IF(RIGHTB(E54,2)="小","S"&amp;はじめに出場選手の入力!F31,(IF(RIGHTB(E54,2)="中","J"&amp;はじめに出場選手の入力!F31,(IF(RIGHTB(E54,2)="高","H"&amp;はじめに出場選手の入力!F31,(IF(RIGHTB(E54,2)="一","A"&amp;はじめに出場選手の入力!F31,(IF(RIGHTB(E54,2)="大","D"&amp;はじめに出場選手の入力!F31,"")))))))))</f>
        <v/>
      </c>
      <c r="G54" s="2"/>
      <c r="H54" s="2"/>
      <c r="I54" s="2"/>
      <c r="J54" s="2"/>
      <c r="K54" s="2"/>
      <c r="L54" s="2"/>
      <c r="M54" s="2"/>
      <c r="N54" s="2"/>
      <c r="O54" s="2"/>
      <c r="P54" s="2">
        <f t="shared" si="1"/>
        <v>0</v>
      </c>
      <c r="R54" t="s">
        <v>109</v>
      </c>
      <c r="T54" t="s">
        <v>135</v>
      </c>
    </row>
    <row r="55" spans="1:20" x14ac:dyDescent="0.2">
      <c r="A55" s="6">
        <v>18</v>
      </c>
      <c r="B55" s="44" t="str">
        <f>IF(はじめに出場選手の入力!B32="","",はじめに出場選手の入力!B32)</f>
        <v/>
      </c>
      <c r="C55" s="44" t="str">
        <f>IF(はじめに出場選手の入力!C32="","",はじめに出場選手の入力!C32)</f>
        <v/>
      </c>
      <c r="D55" s="44" t="str">
        <f>IF(はじめに出場選手の入力!D32="","",はじめに出場選手の入力!D32)</f>
        <v/>
      </c>
      <c r="E55" s="44" t="str">
        <f>IF(はじめに出場選手の入力!E32="","",はじめに出場選手の入力!E32)</f>
        <v/>
      </c>
      <c r="F55" s="77" t="str">
        <f>IF(RIGHTB(E55,2)="小","S"&amp;はじめに出場選手の入力!F32,(IF(RIGHTB(E55,2)="中","J"&amp;はじめに出場選手の入力!F32,(IF(RIGHTB(E55,2)="高","H"&amp;はじめに出場選手の入力!F32,(IF(RIGHTB(E55,2)="一","A"&amp;はじめに出場選手の入力!F32,(IF(RIGHTB(E55,2)="大","D"&amp;はじめに出場選手の入力!F32,"")))))))))</f>
        <v/>
      </c>
      <c r="G55" s="44"/>
      <c r="H55" s="44"/>
      <c r="I55" s="44"/>
      <c r="J55" s="44"/>
      <c r="K55" s="44"/>
      <c r="L55" s="44"/>
      <c r="M55" s="44"/>
      <c r="N55" s="44"/>
      <c r="O55" s="44"/>
      <c r="P55" s="44">
        <f t="shared" si="1"/>
        <v>0</v>
      </c>
      <c r="R55" t="s">
        <v>110</v>
      </c>
      <c r="T55" t="s">
        <v>136</v>
      </c>
    </row>
    <row r="56" spans="1:20" x14ac:dyDescent="0.2">
      <c r="A56" s="6">
        <v>19</v>
      </c>
      <c r="B56" s="2" t="str">
        <f>IF(はじめに出場選手の入力!B33="","",はじめに出場選手の入力!B33)</f>
        <v/>
      </c>
      <c r="C56" s="2" t="str">
        <f>IF(はじめに出場選手の入力!C33="","",はじめに出場選手の入力!C33)</f>
        <v/>
      </c>
      <c r="D56" s="2" t="str">
        <f>IF(はじめに出場選手の入力!D33="","",はじめに出場選手の入力!D33)</f>
        <v/>
      </c>
      <c r="E56" s="2" t="str">
        <f>IF(はじめに出場選手の入力!E33="","",はじめに出場選手の入力!E33)</f>
        <v/>
      </c>
      <c r="F56" s="88" t="str">
        <f>IF(RIGHTB(E56,2)="小","S"&amp;はじめに出場選手の入力!F33,(IF(RIGHTB(E56,2)="中","J"&amp;はじめに出場選手の入力!F33,(IF(RIGHTB(E56,2)="高","H"&amp;はじめに出場選手の入力!F33,(IF(RIGHTB(E56,2)="一","A"&amp;はじめに出場選手の入力!F33,(IF(RIGHTB(E56,2)="大","D"&amp;はじめに出場選手の入力!F33,"")))))))))</f>
        <v/>
      </c>
      <c r="G56" s="2"/>
      <c r="H56" s="2"/>
      <c r="I56" s="2"/>
      <c r="J56" s="2"/>
      <c r="K56" s="2"/>
      <c r="L56" s="2"/>
      <c r="M56" s="2"/>
      <c r="N56" s="2"/>
      <c r="O56" s="2"/>
      <c r="P56" s="2">
        <f t="shared" si="1"/>
        <v>0</v>
      </c>
    </row>
    <row r="57" spans="1:20" x14ac:dyDescent="0.2">
      <c r="A57" s="6">
        <v>20</v>
      </c>
      <c r="B57" s="44" t="str">
        <f>IF(はじめに出場選手の入力!B34="","",はじめに出場選手の入力!B34)</f>
        <v/>
      </c>
      <c r="C57" s="44" t="str">
        <f>IF(はじめに出場選手の入力!C34="","",はじめに出場選手の入力!C34)</f>
        <v/>
      </c>
      <c r="D57" s="44" t="str">
        <f>IF(はじめに出場選手の入力!D34="","",はじめに出場選手の入力!D34)</f>
        <v/>
      </c>
      <c r="E57" s="44" t="str">
        <f>IF(はじめに出場選手の入力!E34="","",はじめに出場選手の入力!E34)</f>
        <v/>
      </c>
      <c r="F57" s="77" t="str">
        <f>IF(RIGHTB(E57,2)="小","S"&amp;はじめに出場選手の入力!F34,(IF(RIGHTB(E57,2)="中","J"&amp;はじめに出場選手の入力!F34,(IF(RIGHTB(E57,2)="高","H"&amp;はじめに出場選手の入力!F34,(IF(RIGHTB(E57,2)="一","A"&amp;はじめに出場選手の入力!F34,(IF(RIGHTB(E57,2)="大","D"&amp;はじめに出場選手の入力!F34,"")))))))))</f>
        <v/>
      </c>
      <c r="G57" s="44"/>
      <c r="H57" s="44"/>
      <c r="I57" s="44"/>
      <c r="J57" s="44"/>
      <c r="K57" s="44"/>
      <c r="L57" s="44"/>
      <c r="M57" s="44"/>
      <c r="N57" s="44"/>
      <c r="O57" s="44"/>
      <c r="P57" s="44">
        <f t="shared" si="1"/>
        <v>0</v>
      </c>
    </row>
    <row r="58" spans="1:20" x14ac:dyDescent="0.2">
      <c r="A58" s="6">
        <v>21</v>
      </c>
      <c r="B58" s="2" t="str">
        <f>IF(はじめに出場選手の入力!B35="","",はじめに出場選手の入力!B35)</f>
        <v/>
      </c>
      <c r="C58" s="2" t="str">
        <f>IF(はじめに出場選手の入力!C35="","",はじめに出場選手の入力!C35)</f>
        <v/>
      </c>
      <c r="D58" s="2" t="str">
        <f>IF(はじめに出場選手の入力!D35="","",はじめに出場選手の入力!D35)</f>
        <v/>
      </c>
      <c r="E58" s="2" t="str">
        <f>IF(はじめに出場選手の入力!E35="","",はじめに出場選手の入力!E35)</f>
        <v/>
      </c>
      <c r="F58" s="88" t="str">
        <f>IF(RIGHTB(E58,2)="小","S"&amp;はじめに出場選手の入力!F35,(IF(RIGHTB(E58,2)="中","J"&amp;はじめに出場選手の入力!F35,(IF(RIGHTB(E58,2)="高","H"&amp;はじめに出場選手の入力!F35,(IF(RIGHTB(E58,2)="一","A"&amp;はじめに出場選手の入力!F35,(IF(RIGHTB(E58,2)="大","D"&amp;はじめに出場選手の入力!F35,"")))))))))</f>
        <v/>
      </c>
      <c r="G58" s="2"/>
      <c r="H58" s="2"/>
      <c r="I58" s="2"/>
      <c r="J58" s="2"/>
      <c r="K58" s="2"/>
      <c r="L58" s="2"/>
      <c r="M58" s="2"/>
      <c r="N58" s="2"/>
      <c r="O58" s="2"/>
      <c r="P58" s="2">
        <f t="shared" si="1"/>
        <v>0</v>
      </c>
    </row>
    <row r="59" spans="1:20" x14ac:dyDescent="0.2">
      <c r="A59" s="6">
        <v>22</v>
      </c>
      <c r="B59" s="44" t="str">
        <f>IF(はじめに出場選手の入力!B36="","",はじめに出場選手の入力!B36)</f>
        <v/>
      </c>
      <c r="C59" s="44" t="str">
        <f>IF(はじめに出場選手の入力!C36="","",はじめに出場選手の入力!C36)</f>
        <v/>
      </c>
      <c r="D59" s="44" t="str">
        <f>IF(はじめに出場選手の入力!D36="","",はじめに出場選手の入力!D36)</f>
        <v/>
      </c>
      <c r="E59" s="44" t="str">
        <f>IF(はじめに出場選手の入力!E36="","",はじめに出場選手の入力!E36)</f>
        <v/>
      </c>
      <c r="F59" s="77" t="str">
        <f>IF(RIGHTB(E59,2)="小","S"&amp;はじめに出場選手の入力!F36,(IF(RIGHTB(E59,2)="中","J"&amp;はじめに出場選手の入力!F36,(IF(RIGHTB(E59,2)="高","H"&amp;はじめに出場選手の入力!F36,(IF(RIGHTB(E59,2)="一","A"&amp;はじめに出場選手の入力!F36,(IF(RIGHTB(E59,2)="大","D"&amp;はじめに出場選手の入力!F36,"")))))))))</f>
        <v/>
      </c>
      <c r="G59" s="44"/>
      <c r="H59" s="44"/>
      <c r="I59" s="44"/>
      <c r="J59" s="44"/>
      <c r="K59" s="44"/>
      <c r="L59" s="44"/>
      <c r="M59" s="44"/>
      <c r="N59" s="44"/>
      <c r="O59" s="44"/>
      <c r="P59" s="44">
        <f t="shared" si="1"/>
        <v>0</v>
      </c>
    </row>
    <row r="60" spans="1:20" x14ac:dyDescent="0.2">
      <c r="A60" s="6">
        <v>23</v>
      </c>
      <c r="B60" s="2" t="str">
        <f>IF(はじめに出場選手の入力!B37="","",はじめに出場選手の入力!B37)</f>
        <v/>
      </c>
      <c r="C60" s="2" t="str">
        <f>IF(はじめに出場選手の入力!C37="","",はじめに出場選手の入力!C37)</f>
        <v/>
      </c>
      <c r="D60" s="2" t="str">
        <f>IF(はじめに出場選手の入力!D37="","",はじめに出場選手の入力!D37)</f>
        <v/>
      </c>
      <c r="E60" s="2" t="str">
        <f>IF(はじめに出場選手の入力!E37="","",はじめに出場選手の入力!E37)</f>
        <v/>
      </c>
      <c r="F60" s="88" t="str">
        <f>IF(RIGHTB(E60,2)="小","S"&amp;はじめに出場選手の入力!F37,(IF(RIGHTB(E60,2)="中","J"&amp;はじめに出場選手の入力!F37,(IF(RIGHTB(E60,2)="高","H"&amp;はじめに出場選手の入力!F37,(IF(RIGHTB(E60,2)="一","A"&amp;はじめに出場選手の入力!F37,(IF(RIGHTB(E60,2)="大","D"&amp;はじめに出場選手の入力!F37,"")))))))))</f>
        <v/>
      </c>
      <c r="G60" s="2"/>
      <c r="H60" s="2"/>
      <c r="I60" s="2"/>
      <c r="J60" s="2"/>
      <c r="K60" s="2"/>
      <c r="L60" s="2"/>
      <c r="M60" s="2"/>
      <c r="N60" s="2"/>
      <c r="O60" s="2"/>
      <c r="P60" s="2">
        <f t="shared" si="1"/>
        <v>0</v>
      </c>
    </row>
    <row r="61" spans="1:20" x14ac:dyDescent="0.2">
      <c r="A61" s="6">
        <v>24</v>
      </c>
      <c r="B61" s="44" t="str">
        <f>IF(はじめに出場選手の入力!B38="","",はじめに出場選手の入力!B38)</f>
        <v/>
      </c>
      <c r="C61" s="44" t="str">
        <f>IF(はじめに出場選手の入力!C38="","",はじめに出場選手の入力!C38)</f>
        <v/>
      </c>
      <c r="D61" s="44" t="str">
        <f>IF(はじめに出場選手の入力!D38="","",はじめに出場選手の入力!D38)</f>
        <v/>
      </c>
      <c r="E61" s="44" t="str">
        <f>IF(はじめに出場選手の入力!E38="","",はじめに出場選手の入力!E38)</f>
        <v/>
      </c>
      <c r="F61" s="77" t="str">
        <f>IF(RIGHTB(E61,2)="小","S"&amp;はじめに出場選手の入力!F38,(IF(RIGHTB(E61,2)="中","J"&amp;はじめに出場選手の入力!F38,(IF(RIGHTB(E61,2)="高","H"&amp;はじめに出場選手の入力!F38,(IF(RIGHTB(E61,2)="一","A"&amp;はじめに出場選手の入力!F38,(IF(RIGHTB(E61,2)="大","D"&amp;はじめに出場選手の入力!F38,"")))))))))</f>
        <v/>
      </c>
      <c r="G61" s="44"/>
      <c r="H61" s="44"/>
      <c r="I61" s="44"/>
      <c r="J61" s="44"/>
      <c r="K61" s="44"/>
      <c r="L61" s="44"/>
      <c r="M61" s="44"/>
      <c r="N61" s="44"/>
      <c r="O61" s="44"/>
      <c r="P61" s="44">
        <f t="shared" si="1"/>
        <v>0</v>
      </c>
    </row>
    <row r="62" spans="1:20" x14ac:dyDescent="0.2">
      <c r="A62" s="6">
        <v>25</v>
      </c>
      <c r="B62" s="2" t="str">
        <f>IF(はじめに出場選手の入力!B39="","",はじめに出場選手の入力!B39)</f>
        <v/>
      </c>
      <c r="C62" s="2" t="str">
        <f>IF(はじめに出場選手の入力!C39="","",はじめに出場選手の入力!C39)</f>
        <v/>
      </c>
      <c r="D62" s="2" t="str">
        <f>IF(はじめに出場選手の入力!D39="","",はじめに出場選手の入力!D39)</f>
        <v/>
      </c>
      <c r="E62" s="2" t="str">
        <f>IF(はじめに出場選手の入力!E39="","",はじめに出場選手の入力!E39)</f>
        <v/>
      </c>
      <c r="F62" s="88" t="str">
        <f>IF(RIGHTB(E62,2)="小","S"&amp;はじめに出場選手の入力!F39,(IF(RIGHTB(E62,2)="中","J"&amp;はじめに出場選手の入力!F39,(IF(RIGHTB(E62,2)="高","H"&amp;はじめに出場選手の入力!F39,(IF(RIGHTB(E62,2)="一","A"&amp;はじめに出場選手の入力!F39,(IF(RIGHTB(E62,2)="大","D"&amp;はじめに出場選手の入力!F39,"")))))))))</f>
        <v/>
      </c>
      <c r="G62" s="2"/>
      <c r="H62" s="2"/>
      <c r="I62" s="2"/>
      <c r="J62" s="2"/>
      <c r="K62" s="2"/>
      <c r="L62" s="2"/>
      <c r="M62" s="2"/>
      <c r="N62" s="2"/>
      <c r="O62" s="2"/>
      <c r="P62" s="2">
        <f t="shared" si="1"/>
        <v>0</v>
      </c>
    </row>
    <row r="63" spans="1:20" x14ac:dyDescent="0.2">
      <c r="A63" s="6">
        <v>26</v>
      </c>
      <c r="B63" s="44" t="str">
        <f>IF(はじめに出場選手の入力!B40="","",はじめに出場選手の入力!B40)</f>
        <v/>
      </c>
      <c r="C63" s="44" t="str">
        <f>IF(はじめに出場選手の入力!C40="","",はじめに出場選手の入力!C40)</f>
        <v/>
      </c>
      <c r="D63" s="44" t="str">
        <f>IF(はじめに出場選手の入力!D40="","",はじめに出場選手の入力!D40)</f>
        <v/>
      </c>
      <c r="E63" s="44" t="str">
        <f>IF(はじめに出場選手の入力!E40="","",はじめに出場選手の入力!E40)</f>
        <v/>
      </c>
      <c r="F63" s="77" t="str">
        <f>IF(RIGHTB(E63,2)="小","S"&amp;はじめに出場選手の入力!F40,(IF(RIGHTB(E63,2)="中","J"&amp;はじめに出場選手の入力!F40,(IF(RIGHTB(E63,2)="高","H"&amp;はじめに出場選手の入力!F40,(IF(RIGHTB(E63,2)="一","A"&amp;はじめに出場選手の入力!F40,(IF(RIGHTB(E63,2)="大","D"&amp;はじめに出場選手の入力!F40,"")))))))))</f>
        <v/>
      </c>
      <c r="G63" s="44"/>
      <c r="H63" s="44"/>
      <c r="I63" s="44"/>
      <c r="J63" s="44"/>
      <c r="K63" s="44"/>
      <c r="L63" s="44"/>
      <c r="M63" s="44"/>
      <c r="N63" s="44"/>
      <c r="O63" s="44"/>
      <c r="P63" s="44">
        <f t="shared" si="1"/>
        <v>0</v>
      </c>
    </row>
    <row r="64" spans="1:20" x14ac:dyDescent="0.2">
      <c r="A64" s="6">
        <v>27</v>
      </c>
      <c r="B64" s="2" t="str">
        <f>IF(はじめに出場選手の入力!B41="","",はじめに出場選手の入力!B41)</f>
        <v/>
      </c>
      <c r="C64" s="2" t="str">
        <f>IF(はじめに出場選手の入力!C41="","",はじめに出場選手の入力!C41)</f>
        <v/>
      </c>
      <c r="D64" s="2" t="str">
        <f>IF(はじめに出場選手の入力!D41="","",はじめに出場選手の入力!D41)</f>
        <v/>
      </c>
      <c r="E64" s="2" t="str">
        <f>IF(はじめに出場選手の入力!E41="","",はじめに出場選手の入力!E41)</f>
        <v/>
      </c>
      <c r="F64" s="88" t="str">
        <f>IF(RIGHTB(E64,2)="小","S"&amp;はじめに出場選手の入力!F41,(IF(RIGHTB(E64,2)="中","J"&amp;はじめに出場選手の入力!F41,(IF(RIGHTB(E64,2)="高","H"&amp;はじめに出場選手の入力!F41,(IF(RIGHTB(E64,2)="一","A"&amp;はじめに出場選手の入力!F41,(IF(RIGHTB(E64,2)="大","D"&amp;はじめに出場選手の入力!F41,"")))))))))</f>
        <v/>
      </c>
      <c r="G64" s="2"/>
      <c r="H64" s="2"/>
      <c r="I64" s="2"/>
      <c r="J64" s="2"/>
      <c r="K64" s="2"/>
      <c r="L64" s="2"/>
      <c r="M64" s="2"/>
      <c r="N64" s="2"/>
      <c r="O64" s="2"/>
      <c r="P64" s="2">
        <f t="shared" si="1"/>
        <v>0</v>
      </c>
    </row>
    <row r="65" spans="1:16" x14ac:dyDescent="0.2">
      <c r="A65" s="6">
        <v>28</v>
      </c>
      <c r="B65" s="44" t="str">
        <f>IF(はじめに出場選手の入力!B42="","",はじめに出場選手の入力!B42)</f>
        <v/>
      </c>
      <c r="C65" s="44" t="str">
        <f>IF(はじめに出場選手の入力!C42="","",はじめに出場選手の入力!C42)</f>
        <v/>
      </c>
      <c r="D65" s="44" t="str">
        <f>IF(はじめに出場選手の入力!D42="","",はじめに出場選手の入力!D42)</f>
        <v/>
      </c>
      <c r="E65" s="44" t="str">
        <f>IF(はじめに出場選手の入力!E42="","",はじめに出場選手の入力!E42)</f>
        <v/>
      </c>
      <c r="F65" s="77" t="str">
        <f>IF(RIGHTB(E65,2)="小","S"&amp;はじめに出場選手の入力!F42,(IF(RIGHTB(E65,2)="中","J"&amp;はじめに出場選手の入力!F42,(IF(RIGHTB(E65,2)="高","H"&amp;はじめに出場選手の入力!F42,(IF(RIGHTB(E65,2)="一","A"&amp;はじめに出場選手の入力!F42,(IF(RIGHTB(E65,2)="大","D"&amp;はじめに出場選手の入力!F42,"")))))))))</f>
        <v/>
      </c>
      <c r="G65" s="44"/>
      <c r="H65" s="44"/>
      <c r="I65" s="44"/>
      <c r="J65" s="44"/>
      <c r="K65" s="44"/>
      <c r="L65" s="44"/>
      <c r="M65" s="44"/>
      <c r="N65" s="44"/>
      <c r="O65" s="44"/>
      <c r="P65" s="44">
        <f t="shared" si="1"/>
        <v>0</v>
      </c>
    </row>
    <row r="66" spans="1:16" x14ac:dyDescent="0.2">
      <c r="A66" s="6">
        <v>29</v>
      </c>
      <c r="B66" s="2" t="str">
        <f>IF(はじめに出場選手の入力!B43="","",はじめに出場選手の入力!B43)</f>
        <v/>
      </c>
      <c r="C66" s="2" t="str">
        <f>IF(はじめに出場選手の入力!C43="","",はじめに出場選手の入力!C43)</f>
        <v/>
      </c>
      <c r="D66" s="2" t="str">
        <f>IF(はじめに出場選手の入力!D43="","",はじめに出場選手の入力!D43)</f>
        <v/>
      </c>
      <c r="E66" s="2" t="str">
        <f>IF(はじめに出場選手の入力!E43="","",はじめに出場選手の入力!E43)</f>
        <v/>
      </c>
      <c r="F66" s="88" t="str">
        <f>IF(RIGHTB(E66,2)="小","S"&amp;はじめに出場選手の入力!F43,(IF(RIGHTB(E66,2)="中","J"&amp;はじめに出場選手の入力!F43,(IF(RIGHTB(E66,2)="高","H"&amp;はじめに出場選手の入力!F43,(IF(RIGHTB(E66,2)="一","A"&amp;はじめに出場選手の入力!F43,(IF(RIGHTB(E66,2)="大","D"&amp;はじめに出場選手の入力!F43,"")))))))))</f>
        <v/>
      </c>
      <c r="G66" s="2"/>
      <c r="H66" s="2"/>
      <c r="I66" s="2"/>
      <c r="J66" s="2"/>
      <c r="K66" s="2"/>
      <c r="L66" s="2"/>
      <c r="M66" s="2"/>
      <c r="N66" s="2"/>
      <c r="O66" s="2"/>
      <c r="P66" s="2">
        <f t="shared" si="1"/>
        <v>0</v>
      </c>
    </row>
    <row r="67" spans="1:16" x14ac:dyDescent="0.2">
      <c r="A67" s="6">
        <v>30</v>
      </c>
      <c r="B67" s="44" t="str">
        <f>IF(はじめに出場選手の入力!B44="","",はじめに出場選手の入力!B44)</f>
        <v/>
      </c>
      <c r="C67" s="44" t="str">
        <f>IF(はじめに出場選手の入力!C44="","",はじめに出場選手の入力!C44)</f>
        <v/>
      </c>
      <c r="D67" s="44" t="str">
        <f>IF(はじめに出場選手の入力!D44="","",はじめに出場選手の入力!D44)</f>
        <v/>
      </c>
      <c r="E67" s="44" t="str">
        <f>IF(はじめに出場選手の入力!E44="","",はじめに出場選手の入力!E44)</f>
        <v/>
      </c>
      <c r="F67" s="77" t="str">
        <f>IF(RIGHTB(E67,2)="小","S"&amp;はじめに出場選手の入力!F44,(IF(RIGHTB(E67,2)="中","J"&amp;はじめに出場選手の入力!F44,(IF(RIGHTB(E67,2)="高","H"&amp;はじめに出場選手の入力!F44,(IF(RIGHTB(E67,2)="一","A"&amp;はじめに出場選手の入力!F44,(IF(RIGHTB(E67,2)="大","D"&amp;はじめに出場選手の入力!F44,"")))))))))</f>
        <v/>
      </c>
      <c r="G67" s="44"/>
      <c r="H67" s="44"/>
      <c r="I67" s="44"/>
      <c r="J67" s="44"/>
      <c r="K67" s="44"/>
      <c r="L67" s="44"/>
      <c r="M67" s="44"/>
      <c r="N67" s="44"/>
      <c r="O67" s="44"/>
      <c r="P67" s="44">
        <f t="shared" si="1"/>
        <v>0</v>
      </c>
    </row>
  </sheetData>
  <sheetProtection selectLockedCells="1"/>
  <customSheetViews>
    <customSheetView guid="{960CDFFA-2720-416F-86BE-61EFB67F3268}" scale="85" topLeftCell="A34">
      <selection activeCell="O14" sqref="O14"/>
      <rowBreaks count="1" manualBreakCount="1">
        <brk id="56" max="22" man="1"/>
      </rowBreaks>
      <pageMargins left="0.19685039370078741" right="0.19685039370078741" top="0.43307086614173229" bottom="0.39370078740157483" header="0.31496062992125984" footer="0.31496062992125984"/>
      <pageSetup paperSize="9" scale="77" orientation="landscape" r:id="rId1"/>
    </customSheetView>
  </customSheetViews>
  <mergeCells count="9">
    <mergeCell ref="W41:W44"/>
    <mergeCell ref="C1:C2"/>
    <mergeCell ref="R38:T39"/>
    <mergeCell ref="R42:T43"/>
    <mergeCell ref="W2:W4"/>
    <mergeCell ref="G3:T3"/>
    <mergeCell ref="W29:W34"/>
    <mergeCell ref="W23:W25"/>
    <mergeCell ref="G36:P36"/>
  </mergeCells>
  <phoneticPr fontId="5"/>
  <pageMargins left="0.19685039370078741" right="0.19685039370078741" top="0.43307086614173229" bottom="0.39370078740157483" header="0.31496062992125984" footer="0.31496062992125984"/>
  <pageSetup paperSize="9" scale="77" orientation="landscape" r:id="rId2"/>
  <rowBreaks count="1" manualBreakCount="1">
    <brk id="56"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X67"/>
  <sheetViews>
    <sheetView zoomScale="85" zoomScaleNormal="85" workbookViewId="0">
      <selection activeCell="I52" sqref="I52"/>
    </sheetView>
  </sheetViews>
  <sheetFormatPr defaultColWidth="9" defaultRowHeight="13.2" x14ac:dyDescent="0.2"/>
  <cols>
    <col min="1" max="1" width="4.44140625" bestFit="1" customWidth="1"/>
    <col min="2" max="2" width="5.21875" customWidth="1"/>
    <col min="3" max="3" width="6.44140625" style="4" bestFit="1" customWidth="1"/>
    <col min="4" max="4" width="11.6640625" style="4" bestFit="1" customWidth="1"/>
    <col min="5" max="5" width="8.77734375" style="4" customWidth="1"/>
    <col min="6" max="6" width="5" bestFit="1" customWidth="1"/>
    <col min="7" max="21" width="11" customWidth="1"/>
    <col min="22" max="22" width="4.44140625" customWidth="1"/>
    <col min="23" max="23" width="25.77734375" customWidth="1"/>
    <col min="24" max="24" width="3.33203125" customWidth="1"/>
    <col min="25" max="32" width="6.88671875" customWidth="1"/>
  </cols>
  <sheetData>
    <row r="1" spans="1:23" ht="15" thickBot="1" x14ac:dyDescent="0.25">
      <c r="C1" s="265" t="s">
        <v>27</v>
      </c>
      <c r="G1" s="12" t="s">
        <v>34</v>
      </c>
      <c r="P1" s="124" t="s">
        <v>124</v>
      </c>
      <c r="Q1" s="125" t="s">
        <v>148</v>
      </c>
      <c r="R1" s="125" t="s">
        <v>131</v>
      </c>
      <c r="S1" s="127" t="s">
        <v>132</v>
      </c>
    </row>
    <row r="2" spans="1:23" ht="14.4" x14ac:dyDescent="0.2">
      <c r="C2" s="265"/>
      <c r="E2" s="12" t="s">
        <v>150</v>
      </c>
      <c r="P2" s="126" t="s">
        <v>125</v>
      </c>
      <c r="Q2" s="125" t="s">
        <v>129</v>
      </c>
      <c r="R2" s="126"/>
      <c r="S2" s="125"/>
      <c r="W2" s="258" t="s">
        <v>41</v>
      </c>
    </row>
    <row r="3" spans="1:23" x14ac:dyDescent="0.2">
      <c r="G3" s="261" t="s">
        <v>112</v>
      </c>
      <c r="H3" s="262"/>
      <c r="I3" s="262"/>
      <c r="J3" s="262"/>
      <c r="K3" s="262"/>
      <c r="L3" s="262"/>
      <c r="M3" s="262"/>
      <c r="N3" s="262"/>
      <c r="O3" s="262"/>
      <c r="P3" s="262"/>
      <c r="Q3" s="262"/>
      <c r="R3" s="262"/>
      <c r="S3" s="262"/>
      <c r="T3" s="263"/>
      <c r="W3" s="259"/>
    </row>
    <row r="4" spans="1:23" ht="13.8" thickBot="1" x14ac:dyDescent="0.25">
      <c r="A4" s="1" t="s">
        <v>57</v>
      </c>
      <c r="B4" s="84" t="s">
        <v>25</v>
      </c>
      <c r="C4" s="85" t="s">
        <v>13</v>
      </c>
      <c r="D4" s="85" t="s">
        <v>14</v>
      </c>
      <c r="E4" s="85" t="s">
        <v>15</v>
      </c>
      <c r="F4" s="85" t="s">
        <v>17</v>
      </c>
      <c r="G4" s="20" t="s">
        <v>0</v>
      </c>
      <c r="H4" s="20" t="s">
        <v>7</v>
      </c>
      <c r="I4" s="163" t="s">
        <v>168</v>
      </c>
      <c r="J4" s="123"/>
      <c r="K4" s="20" t="s">
        <v>9</v>
      </c>
      <c r="L4" s="163" t="s">
        <v>171</v>
      </c>
      <c r="M4" s="20" t="s">
        <v>10</v>
      </c>
      <c r="N4" s="123" t="s">
        <v>11</v>
      </c>
      <c r="O4" s="123" t="s">
        <v>12</v>
      </c>
      <c r="P4" s="122" t="s">
        <v>126</v>
      </c>
      <c r="Q4" s="9" t="s">
        <v>149</v>
      </c>
      <c r="R4" s="166" t="s">
        <v>166</v>
      </c>
      <c r="S4" s="169" t="s">
        <v>167</v>
      </c>
      <c r="T4" s="122" t="s">
        <v>94</v>
      </c>
      <c r="U4" s="83" t="s">
        <v>29</v>
      </c>
      <c r="W4" s="260"/>
    </row>
    <row r="5" spans="1:23" x14ac:dyDescent="0.2">
      <c r="A5" s="7">
        <v>1</v>
      </c>
      <c r="B5" s="2" t="str">
        <f>IF(はじめに出場選手の入力!I15="","",はじめに出場選手の入力!I15)</f>
        <v/>
      </c>
      <c r="C5" s="2" t="str">
        <f>IF(はじめに出場選手の入力!J15="","",はじめに出場選手の入力!J15)</f>
        <v/>
      </c>
      <c r="D5" s="2" t="str">
        <f>IF(はじめに出場選手の入力!K15="","",はじめに出場選手の入力!K15)</f>
        <v/>
      </c>
      <c r="E5" s="2" t="str">
        <f>IF(はじめに出場選手の入力!L15="","",はじめに出場選手の入力!L15)</f>
        <v/>
      </c>
      <c r="F5" s="88" t="str">
        <f>IF(RIGHTB(E5,2)="小","S"&amp;はじめに出場選手の入力!M15,(IF(RIGHTB(E5,2)="中","J"&amp;はじめに出場選手の入力!M15,(IF(RIGHTB(E5,2)="高","H"&amp;はじめに出場選手の入力!M15,(IF(RIGHTB(E5,2)="一","A"&amp;はじめに出場選手の入力!M15,(IF(RIGHTB(E5,2)="大","D"&amp;はじめに出場選手の入力!M15,"")))))))))</f>
        <v/>
      </c>
      <c r="G5" s="2"/>
      <c r="H5" s="2"/>
      <c r="I5" s="2"/>
      <c r="J5" s="2"/>
      <c r="K5" s="2"/>
      <c r="L5" s="2"/>
      <c r="M5" s="2"/>
      <c r="N5" s="2"/>
      <c r="O5" s="2"/>
      <c r="P5" s="2"/>
      <c r="Q5" s="2"/>
      <c r="R5" s="2"/>
      <c r="S5" s="2"/>
      <c r="T5" s="2"/>
      <c r="U5" s="2">
        <f>COUNTA(G5:T5)</f>
        <v>0</v>
      </c>
    </row>
    <row r="6" spans="1:23" x14ac:dyDescent="0.2">
      <c r="A6" s="7">
        <v>2</v>
      </c>
      <c r="B6" s="86" t="str">
        <f>IF(はじめに出場選手の入力!I16="","",はじめに出場選手の入力!I16)</f>
        <v/>
      </c>
      <c r="C6" s="86" t="str">
        <f>IF(はじめに出場選手の入力!J16="","",はじめに出場選手の入力!J16)</f>
        <v/>
      </c>
      <c r="D6" s="86" t="str">
        <f>IF(はじめに出場選手の入力!K16="","",はじめに出場選手の入力!K16)</f>
        <v/>
      </c>
      <c r="E6" s="86" t="str">
        <f>IF(はじめに出場選手の入力!L16="","",はじめに出場選手の入力!L16)</f>
        <v/>
      </c>
      <c r="F6" s="87" t="str">
        <f>IF(RIGHTB(E6,2)="小","S"&amp;はじめに出場選手の入力!M16,(IF(RIGHTB(E6,2)="中","J"&amp;はじめに出場選手の入力!M16,(IF(RIGHTB(E6,2)="高","H"&amp;はじめに出場選手の入力!M16,(IF(RIGHTB(E6,2)="一","A"&amp;はじめに出場選手の入力!M16,(IF(RIGHTB(E6,2)="大","D"&amp;はじめに出場選手の入力!M16,"")))))))))</f>
        <v/>
      </c>
      <c r="G6" s="86"/>
      <c r="H6" s="86"/>
      <c r="I6" s="86"/>
      <c r="J6" s="86"/>
      <c r="K6" s="86"/>
      <c r="L6" s="86"/>
      <c r="M6" s="86"/>
      <c r="N6" s="86"/>
      <c r="O6" s="86"/>
      <c r="P6" s="86"/>
      <c r="Q6" s="86"/>
      <c r="R6" s="86"/>
      <c r="S6" s="86"/>
      <c r="T6" s="86"/>
      <c r="U6" s="86">
        <f t="shared" ref="U6:U34" si="0">COUNTA(G6:T6)</f>
        <v>0</v>
      </c>
      <c r="W6" s="13" t="s">
        <v>118</v>
      </c>
    </row>
    <row r="7" spans="1:23" x14ac:dyDescent="0.2">
      <c r="A7" s="7">
        <v>3</v>
      </c>
      <c r="B7" s="2" t="str">
        <f>IF(はじめに出場選手の入力!I17="","",はじめに出場選手の入力!I17)</f>
        <v/>
      </c>
      <c r="C7" s="2" t="str">
        <f>IF(はじめに出場選手の入力!J17="","",はじめに出場選手の入力!J17)</f>
        <v/>
      </c>
      <c r="D7" s="2" t="str">
        <f>IF(はじめに出場選手の入力!K17="","",はじめに出場選手の入力!K17)</f>
        <v/>
      </c>
      <c r="E7" s="2" t="str">
        <f>IF(はじめに出場選手の入力!L17="","",はじめに出場選手の入力!L17)</f>
        <v/>
      </c>
      <c r="F7" s="88" t="str">
        <f>IF(RIGHTB(E7,2)="小","S"&amp;はじめに出場選手の入力!M17,(IF(RIGHTB(E7,2)="中","J"&amp;はじめに出場選手の入力!M17,(IF(RIGHTB(E7,2)="高","H"&amp;はじめに出場選手の入力!M17,(IF(RIGHTB(E7,2)="一","A"&amp;はじめに出場選手の入力!M17,(IF(RIGHTB(E7,2)="大","D"&amp;はじめに出場選手の入力!M17,"")))))))))</f>
        <v/>
      </c>
      <c r="G7" s="2"/>
      <c r="H7" s="2"/>
      <c r="I7" s="2"/>
      <c r="J7" s="2"/>
      <c r="K7" s="2"/>
      <c r="L7" s="2"/>
      <c r="M7" s="2"/>
      <c r="N7" s="2"/>
      <c r="O7" s="2"/>
      <c r="P7" s="2"/>
      <c r="Q7" s="2"/>
      <c r="R7" s="2"/>
      <c r="S7" s="2"/>
      <c r="T7" s="2"/>
      <c r="U7" s="2">
        <f t="shared" si="0"/>
        <v>0</v>
      </c>
      <c r="W7" t="s">
        <v>98</v>
      </c>
    </row>
    <row r="8" spans="1:23" x14ac:dyDescent="0.2">
      <c r="A8" s="7">
        <v>4</v>
      </c>
      <c r="B8" s="86" t="str">
        <f>IF(はじめに出場選手の入力!I18="","",はじめに出場選手の入力!I18)</f>
        <v/>
      </c>
      <c r="C8" s="86" t="str">
        <f>IF(はじめに出場選手の入力!J18="","",はじめに出場選手の入力!J18)</f>
        <v/>
      </c>
      <c r="D8" s="86" t="str">
        <f>IF(はじめに出場選手の入力!K18="","",はじめに出場選手の入力!K18)</f>
        <v/>
      </c>
      <c r="E8" s="86" t="str">
        <f>IF(はじめに出場選手の入力!L18="","",はじめに出場選手の入力!L18)</f>
        <v/>
      </c>
      <c r="F8" s="87" t="str">
        <f>IF(RIGHTB(E8,2)="小","S"&amp;はじめに出場選手の入力!M18,(IF(RIGHTB(E8,2)="中","J"&amp;はじめに出場選手の入力!M18,(IF(RIGHTB(E8,2)="高","H"&amp;はじめに出場選手の入力!M18,(IF(RIGHTB(E8,2)="一","A"&amp;はじめに出場選手の入力!M18,(IF(RIGHTB(E8,2)="大","D"&amp;はじめに出場選手の入力!M18,"")))))))))</f>
        <v/>
      </c>
      <c r="G8" s="86"/>
      <c r="H8" s="86"/>
      <c r="I8" s="86"/>
      <c r="J8" s="86"/>
      <c r="K8" s="86"/>
      <c r="L8" s="86"/>
      <c r="M8" s="86"/>
      <c r="N8" s="86"/>
      <c r="O8" s="86"/>
      <c r="P8" s="86"/>
      <c r="Q8" s="86"/>
      <c r="R8" s="86"/>
      <c r="S8" s="86"/>
      <c r="T8" s="86"/>
      <c r="U8" s="86">
        <f t="shared" si="0"/>
        <v>0</v>
      </c>
      <c r="W8" t="s">
        <v>100</v>
      </c>
    </row>
    <row r="9" spans="1:23" x14ac:dyDescent="0.2">
      <c r="A9" s="7">
        <v>5</v>
      </c>
      <c r="B9" s="2" t="str">
        <f>IF(はじめに出場選手の入力!I19="","",はじめに出場選手の入力!I19)</f>
        <v/>
      </c>
      <c r="C9" s="2" t="str">
        <f>IF(はじめに出場選手の入力!J19="","",はじめに出場選手の入力!J19)</f>
        <v/>
      </c>
      <c r="D9" s="2" t="str">
        <f>IF(はじめに出場選手の入力!K19="","",はじめに出場選手の入力!K19)</f>
        <v/>
      </c>
      <c r="E9" s="2" t="str">
        <f>IF(はじめに出場選手の入力!L19="","",はじめに出場選手の入力!L19)</f>
        <v/>
      </c>
      <c r="F9" s="88" t="str">
        <f>IF(RIGHTB(E9,2)="小","S"&amp;はじめに出場選手の入力!M19,(IF(RIGHTB(E9,2)="中","J"&amp;はじめに出場選手の入力!M19,(IF(RIGHTB(E9,2)="高","H"&amp;はじめに出場選手の入力!M19,(IF(RIGHTB(E9,2)="一","A"&amp;はじめに出場選手の入力!M19,(IF(RIGHTB(E9,2)="大","D"&amp;はじめに出場選手の入力!M19,"")))))))))</f>
        <v/>
      </c>
      <c r="G9" s="2"/>
      <c r="H9" s="2"/>
      <c r="I9" s="2"/>
      <c r="J9" s="2"/>
      <c r="K9" s="2"/>
      <c r="L9" s="2"/>
      <c r="M9" s="2"/>
      <c r="N9" s="2"/>
      <c r="O9" s="2"/>
      <c r="P9" s="2"/>
      <c r="Q9" s="2"/>
      <c r="R9" s="2"/>
      <c r="S9" s="2"/>
      <c r="T9" s="2"/>
      <c r="U9" s="2">
        <f t="shared" si="0"/>
        <v>0</v>
      </c>
      <c r="W9" t="s">
        <v>101</v>
      </c>
    </row>
    <row r="10" spans="1:23" x14ac:dyDescent="0.2">
      <c r="A10" s="7">
        <v>6</v>
      </c>
      <c r="B10" s="86" t="str">
        <f>IF(はじめに出場選手の入力!I20="","",はじめに出場選手の入力!I20)</f>
        <v/>
      </c>
      <c r="C10" s="86" t="str">
        <f>IF(はじめに出場選手の入力!J20="","",はじめに出場選手の入力!J20)</f>
        <v/>
      </c>
      <c r="D10" s="86" t="str">
        <f>IF(はじめに出場選手の入力!K20="","",はじめに出場選手の入力!K20)</f>
        <v/>
      </c>
      <c r="E10" s="86" t="str">
        <f>IF(はじめに出場選手の入力!L20="","",はじめに出場選手の入力!L20)</f>
        <v/>
      </c>
      <c r="F10" s="87" t="str">
        <f>IF(RIGHTB(E10,2)="小","S"&amp;はじめに出場選手の入力!M20,(IF(RIGHTB(E10,2)="中","J"&amp;はじめに出場選手の入力!M20,(IF(RIGHTB(E10,2)="高","H"&amp;はじめに出場選手の入力!M20,(IF(RIGHTB(E10,2)="一","A"&amp;はじめに出場選手の入力!M20,(IF(RIGHTB(E10,2)="大","D"&amp;はじめに出場選手の入力!M20,"")))))))))</f>
        <v/>
      </c>
      <c r="G10" s="86"/>
      <c r="H10" s="86"/>
      <c r="I10" s="86"/>
      <c r="J10" s="86"/>
      <c r="K10" s="86"/>
      <c r="L10" s="86"/>
      <c r="M10" s="86"/>
      <c r="N10" s="86"/>
      <c r="O10" s="86"/>
      <c r="P10" s="86"/>
      <c r="Q10" s="86"/>
      <c r="R10" s="86"/>
      <c r="S10" s="86"/>
      <c r="T10" s="86"/>
      <c r="U10" s="86">
        <f t="shared" si="0"/>
        <v>0</v>
      </c>
      <c r="W10" t="s">
        <v>120</v>
      </c>
    </row>
    <row r="11" spans="1:23" x14ac:dyDescent="0.2">
      <c r="A11" s="7">
        <v>7</v>
      </c>
      <c r="B11" s="2" t="str">
        <f>IF(はじめに出場選手の入力!I21="","",はじめに出場選手の入力!I21)</f>
        <v/>
      </c>
      <c r="C11" s="2" t="str">
        <f>IF(はじめに出場選手の入力!J21="","",はじめに出場選手の入力!J21)</f>
        <v/>
      </c>
      <c r="D11" s="2" t="str">
        <f>IF(はじめに出場選手の入力!K21="","",はじめに出場選手の入力!K21)</f>
        <v/>
      </c>
      <c r="E11" s="2" t="str">
        <f>IF(はじめに出場選手の入力!L21="","",はじめに出場選手の入力!L21)</f>
        <v/>
      </c>
      <c r="F11" s="88" t="str">
        <f>IF(RIGHTB(E11,2)="小","S"&amp;はじめに出場選手の入力!M21,(IF(RIGHTB(E11,2)="中","J"&amp;はじめに出場選手の入力!M21,(IF(RIGHTB(E11,2)="高","H"&amp;はじめに出場選手の入力!M21,(IF(RIGHTB(E11,2)="一","A"&amp;はじめに出場選手の入力!M21,(IF(RIGHTB(E11,2)="大","D"&amp;はじめに出場選手の入力!M21,"")))))))))</f>
        <v/>
      </c>
      <c r="G11" s="2"/>
      <c r="H11" s="2"/>
      <c r="I11" s="2"/>
      <c r="J11" s="2"/>
      <c r="K11" s="2"/>
      <c r="L11" s="2"/>
      <c r="M11" s="2"/>
      <c r="N11" s="2"/>
      <c r="O11" s="2"/>
      <c r="P11" s="2"/>
      <c r="Q11" s="2"/>
      <c r="R11" s="2"/>
      <c r="S11" s="2"/>
      <c r="T11" s="2"/>
      <c r="U11" s="2">
        <f t="shared" si="0"/>
        <v>0</v>
      </c>
    </row>
    <row r="12" spans="1:23" x14ac:dyDescent="0.2">
      <c r="A12" s="7">
        <v>8</v>
      </c>
      <c r="B12" s="86" t="str">
        <f>IF(はじめに出場選手の入力!I22="","",はじめに出場選手の入力!I22)</f>
        <v/>
      </c>
      <c r="C12" s="86" t="str">
        <f>IF(はじめに出場選手の入力!J22="","",はじめに出場選手の入力!J22)</f>
        <v/>
      </c>
      <c r="D12" s="86" t="str">
        <f>IF(はじめに出場選手の入力!K22="","",はじめに出場選手の入力!K22)</f>
        <v/>
      </c>
      <c r="E12" s="86" t="str">
        <f>IF(はじめに出場選手の入力!L22="","",はじめに出場選手の入力!L22)</f>
        <v/>
      </c>
      <c r="F12" s="87" t="str">
        <f>IF(RIGHTB(E12,2)="小","S"&amp;はじめに出場選手の入力!M22,(IF(RIGHTB(E12,2)="中","J"&amp;はじめに出場選手の入力!M22,(IF(RIGHTB(E12,2)="高","H"&amp;はじめに出場選手の入力!M22,(IF(RIGHTB(E12,2)="一","A"&amp;はじめに出場選手の入力!M22,(IF(RIGHTB(E12,2)="大","D"&amp;はじめに出場選手の入力!M22,"")))))))))</f>
        <v/>
      </c>
      <c r="G12" s="86"/>
      <c r="H12" s="86"/>
      <c r="I12" s="86"/>
      <c r="J12" s="86"/>
      <c r="K12" s="86"/>
      <c r="L12" s="86"/>
      <c r="M12" s="86"/>
      <c r="N12" s="86"/>
      <c r="O12" s="86"/>
      <c r="P12" s="86"/>
      <c r="Q12" s="86"/>
      <c r="R12" s="86"/>
      <c r="S12" s="86"/>
      <c r="T12" s="86"/>
      <c r="U12" s="86">
        <f t="shared" si="0"/>
        <v>0</v>
      </c>
      <c r="W12" s="13" t="s">
        <v>119</v>
      </c>
    </row>
    <row r="13" spans="1:23" ht="13.2" customHeight="1" x14ac:dyDescent="0.2">
      <c r="A13" s="7">
        <v>9</v>
      </c>
      <c r="B13" s="2" t="str">
        <f>IF(はじめに出場選手の入力!I23="","",はじめに出場選手の入力!I23)</f>
        <v/>
      </c>
      <c r="C13" s="2" t="str">
        <f>IF(はじめに出場選手の入力!J23="","",はじめに出場選手の入力!J23)</f>
        <v/>
      </c>
      <c r="D13" s="2" t="str">
        <f>IF(はじめに出場選手の入力!K23="","",はじめに出場選手の入力!K23)</f>
        <v/>
      </c>
      <c r="E13" s="2" t="str">
        <f>IF(はじめに出場選手の入力!L23="","",はじめに出場選手の入力!L23)</f>
        <v/>
      </c>
      <c r="F13" s="88" t="str">
        <f>IF(RIGHTB(E13,2)="小","S"&amp;はじめに出場選手の入力!M23,(IF(RIGHTB(E13,2)="中","J"&amp;はじめに出場選手の入力!M23,(IF(RIGHTB(E13,2)="高","H"&amp;はじめに出場選手の入力!M23,(IF(RIGHTB(E13,2)="一","A"&amp;はじめに出場選手の入力!M23,(IF(RIGHTB(E13,2)="大","D"&amp;はじめに出場選手の入力!M23,"")))))))))</f>
        <v/>
      </c>
      <c r="G13" s="2"/>
      <c r="H13" s="2"/>
      <c r="I13" s="2"/>
      <c r="J13" s="2"/>
      <c r="K13" s="2"/>
      <c r="L13" s="2"/>
      <c r="M13" s="2"/>
      <c r="N13" s="2"/>
      <c r="O13" s="2"/>
      <c r="P13" s="2"/>
      <c r="Q13" s="2"/>
      <c r="R13" s="2"/>
      <c r="S13" s="2"/>
      <c r="T13" s="2"/>
      <c r="U13" s="2">
        <f t="shared" si="0"/>
        <v>0</v>
      </c>
      <c r="W13" t="s">
        <v>97</v>
      </c>
    </row>
    <row r="14" spans="1:23" x14ac:dyDescent="0.2">
      <c r="A14" s="7">
        <v>10</v>
      </c>
      <c r="B14" s="86" t="str">
        <f>IF(はじめに出場選手の入力!I24="","",はじめに出場選手の入力!I24)</f>
        <v/>
      </c>
      <c r="C14" s="86" t="str">
        <f>IF(はじめに出場選手の入力!J24="","",はじめに出場選手の入力!J24)</f>
        <v/>
      </c>
      <c r="D14" s="86" t="str">
        <f>IF(はじめに出場選手の入力!K24="","",はじめに出場選手の入力!K24)</f>
        <v/>
      </c>
      <c r="E14" s="86" t="str">
        <f>IF(はじめに出場選手の入力!L24="","",はじめに出場選手の入力!L24)</f>
        <v/>
      </c>
      <c r="F14" s="87" t="str">
        <f>IF(RIGHTB(E14,2)="小","S"&amp;はじめに出場選手の入力!M24,(IF(RIGHTB(E14,2)="中","J"&amp;はじめに出場選手の入力!M24,(IF(RIGHTB(E14,2)="高","H"&amp;はじめに出場選手の入力!M24,(IF(RIGHTB(E14,2)="一","A"&amp;はじめに出場選手の入力!M24,(IF(RIGHTB(E14,2)="大","D"&amp;はじめに出場選手の入力!M24,"")))))))))</f>
        <v/>
      </c>
      <c r="G14" s="86"/>
      <c r="H14" s="86"/>
      <c r="I14" s="86"/>
      <c r="J14" s="86"/>
      <c r="K14" s="86"/>
      <c r="L14" s="86"/>
      <c r="M14" s="86"/>
      <c r="N14" s="86"/>
      <c r="O14" s="86"/>
      <c r="P14" s="86"/>
      <c r="Q14" s="86"/>
      <c r="R14" s="86"/>
      <c r="S14" s="86"/>
      <c r="T14" s="86"/>
      <c r="U14" s="86">
        <f t="shared" si="0"/>
        <v>0</v>
      </c>
      <c r="W14" t="s">
        <v>102</v>
      </c>
    </row>
    <row r="15" spans="1:23" x14ac:dyDescent="0.2">
      <c r="A15" s="7">
        <v>11</v>
      </c>
      <c r="B15" s="2" t="str">
        <f>IF(はじめに出場選手の入力!I25="","",はじめに出場選手の入力!I25)</f>
        <v/>
      </c>
      <c r="C15" s="2" t="str">
        <f>IF(はじめに出場選手の入力!J25="","",はじめに出場選手の入力!J25)</f>
        <v/>
      </c>
      <c r="D15" s="2" t="str">
        <f>IF(はじめに出場選手の入力!K25="","",はじめに出場選手の入力!K25)</f>
        <v/>
      </c>
      <c r="E15" s="2" t="str">
        <f>IF(はじめに出場選手の入力!L25="","",はじめに出場選手の入力!L25)</f>
        <v/>
      </c>
      <c r="F15" s="88" t="str">
        <f>IF(RIGHTB(E15,2)="小","S"&amp;はじめに出場選手の入力!M25,(IF(RIGHTB(E15,2)="中","J"&amp;はじめに出場選手の入力!M25,(IF(RIGHTB(E15,2)="高","H"&amp;はじめに出場選手の入力!M25,(IF(RIGHTB(E15,2)="一","A"&amp;はじめに出場選手の入力!M25,(IF(RIGHTB(E15,2)="大","D"&amp;はじめに出場選手の入力!M25,"")))))))))</f>
        <v/>
      </c>
      <c r="G15" s="2"/>
      <c r="H15" s="2"/>
      <c r="I15" s="2"/>
      <c r="J15" s="2"/>
      <c r="K15" s="2"/>
      <c r="L15" s="2"/>
      <c r="M15" s="2"/>
      <c r="N15" s="2"/>
      <c r="O15" s="2"/>
      <c r="P15" s="2"/>
      <c r="Q15" s="2"/>
      <c r="R15" s="2"/>
      <c r="S15" s="2"/>
      <c r="T15" s="2"/>
      <c r="U15" s="2">
        <f t="shared" si="0"/>
        <v>0</v>
      </c>
      <c r="W15" t="s">
        <v>121</v>
      </c>
    </row>
    <row r="16" spans="1:23" x14ac:dyDescent="0.2">
      <c r="A16" s="7">
        <v>12</v>
      </c>
      <c r="B16" s="86" t="str">
        <f>IF(はじめに出場選手の入力!I26="","",はじめに出場選手の入力!I26)</f>
        <v/>
      </c>
      <c r="C16" s="86" t="str">
        <f>IF(はじめに出場選手の入力!J26="","",はじめに出場選手の入力!J26)</f>
        <v/>
      </c>
      <c r="D16" s="86" t="str">
        <f>IF(はじめに出場選手の入力!K26="","",はじめに出場選手の入力!K26)</f>
        <v/>
      </c>
      <c r="E16" s="86" t="str">
        <f>IF(はじめに出場選手の入力!L26="","",はじめに出場選手の入力!L26)</f>
        <v/>
      </c>
      <c r="F16" s="87" t="str">
        <f>IF(RIGHTB(E16,2)="小","S"&amp;はじめに出場選手の入力!M26,(IF(RIGHTB(E16,2)="中","J"&amp;はじめに出場選手の入力!M26,(IF(RIGHTB(E16,2)="高","H"&amp;はじめに出場選手の入力!M26,(IF(RIGHTB(E16,2)="一","A"&amp;はじめに出場選手の入力!M26,(IF(RIGHTB(E16,2)="大","D"&amp;はじめに出場選手の入力!M26,"")))))))))</f>
        <v/>
      </c>
      <c r="G16" s="86"/>
      <c r="H16" s="86"/>
      <c r="I16" s="86"/>
      <c r="J16" s="86"/>
      <c r="K16" s="86"/>
      <c r="L16" s="86"/>
      <c r="M16" s="86"/>
      <c r="N16" s="86"/>
      <c r="O16" s="86"/>
      <c r="P16" s="86"/>
      <c r="Q16" s="86"/>
      <c r="R16" s="86"/>
      <c r="S16" s="86"/>
      <c r="T16" s="86"/>
      <c r="U16" s="86">
        <f t="shared" si="0"/>
        <v>0</v>
      </c>
    </row>
    <row r="17" spans="1:23" ht="13.2" customHeight="1" thickBot="1" x14ac:dyDescent="0.25">
      <c r="A17" s="7">
        <v>13</v>
      </c>
      <c r="B17" s="2" t="str">
        <f>IF(はじめに出場選手の入力!I27="","",はじめに出場選手の入力!I27)</f>
        <v/>
      </c>
      <c r="C17" s="2" t="str">
        <f>IF(はじめに出場選手の入力!J27="","",はじめに出場選手の入力!J27)</f>
        <v/>
      </c>
      <c r="D17" s="2" t="str">
        <f>IF(はじめに出場選手の入力!K27="","",はじめに出場選手の入力!K27)</f>
        <v/>
      </c>
      <c r="E17" s="2" t="str">
        <f>IF(はじめに出場選手の入力!L27="","",はじめに出場選手の入力!L27)</f>
        <v/>
      </c>
      <c r="F17" s="88" t="str">
        <f>IF(RIGHTB(E17,2)="小","S"&amp;はじめに出場選手の入力!M27,(IF(RIGHTB(E17,2)="中","J"&amp;はじめに出場選手の入力!M27,(IF(RIGHTB(E17,2)="高","H"&amp;はじめに出場選手の入力!M27,(IF(RIGHTB(E17,2)="一","A"&amp;はじめに出場選手の入力!M27,(IF(RIGHTB(E17,2)="大","D"&amp;はじめに出場選手の入力!M27,"")))))))))</f>
        <v/>
      </c>
      <c r="G17" s="2"/>
      <c r="H17" s="2"/>
      <c r="I17" s="2"/>
      <c r="J17" s="2"/>
      <c r="K17" s="2"/>
      <c r="L17" s="2"/>
      <c r="M17" s="2"/>
      <c r="N17" s="2"/>
      <c r="O17" s="2"/>
      <c r="P17" s="2"/>
      <c r="Q17" s="2"/>
      <c r="R17" s="2"/>
      <c r="S17" s="2"/>
      <c r="T17" s="2"/>
      <c r="U17" s="2">
        <f t="shared" si="0"/>
        <v>0</v>
      </c>
      <c r="W17" s="16"/>
    </row>
    <row r="18" spans="1:23" ht="13.2" customHeight="1" x14ac:dyDescent="0.2">
      <c r="A18" s="7">
        <v>14</v>
      </c>
      <c r="B18" s="86" t="str">
        <f>IF(はじめに出場選手の入力!I28="","",はじめに出場選手の入力!I28)</f>
        <v/>
      </c>
      <c r="C18" s="86" t="str">
        <f>IF(はじめに出場選手の入力!J28="","",はじめに出場選手の入力!J28)</f>
        <v/>
      </c>
      <c r="D18" s="86" t="str">
        <f>IF(はじめに出場選手の入力!K28="","",はじめに出場選手の入力!K28)</f>
        <v/>
      </c>
      <c r="E18" s="86" t="str">
        <f>IF(はじめに出場選手の入力!L28="","",はじめに出場選手の入力!L28)</f>
        <v/>
      </c>
      <c r="F18" s="87" t="str">
        <f>IF(RIGHTB(E18,2)="小","S"&amp;はじめに出場選手の入力!M28,(IF(RIGHTB(E18,2)="中","J"&amp;はじめに出場選手の入力!M28,(IF(RIGHTB(E18,2)="高","H"&amp;はじめに出場選手の入力!M28,(IF(RIGHTB(E18,2)="一","A"&amp;はじめに出場選手の入力!M28,(IF(RIGHTB(E18,2)="大","D"&amp;はじめに出場選手の入力!M28,"")))))))))</f>
        <v/>
      </c>
      <c r="G18" s="86"/>
      <c r="H18" s="86"/>
      <c r="I18" s="86"/>
      <c r="J18" s="86"/>
      <c r="K18" s="86"/>
      <c r="L18" s="86"/>
      <c r="M18" s="86"/>
      <c r="N18" s="86"/>
      <c r="O18" s="86"/>
      <c r="P18" s="86"/>
      <c r="Q18" s="86"/>
      <c r="R18" s="86"/>
      <c r="S18" s="86"/>
      <c r="T18" s="86"/>
      <c r="U18" s="86">
        <f t="shared" si="0"/>
        <v>0</v>
      </c>
      <c r="W18" s="69"/>
    </row>
    <row r="19" spans="1:23" ht="13.2" customHeight="1" x14ac:dyDescent="0.2">
      <c r="A19" s="7">
        <v>15</v>
      </c>
      <c r="B19" s="2" t="str">
        <f>IF(はじめに出場選手の入力!I29="","",はじめに出場選手の入力!I29)</f>
        <v/>
      </c>
      <c r="C19" s="2" t="str">
        <f>IF(はじめに出場選手の入力!J29="","",はじめに出場選手の入力!J29)</f>
        <v/>
      </c>
      <c r="D19" s="2" t="str">
        <f>IF(はじめに出場選手の入力!K29="","",はじめに出場選手の入力!K29)</f>
        <v/>
      </c>
      <c r="E19" s="2" t="str">
        <f>IF(はじめに出場選手の入力!L29="","",はじめに出場選手の入力!L29)</f>
        <v/>
      </c>
      <c r="F19" s="88" t="str">
        <f>IF(RIGHTB(E19,2)="小","S"&amp;はじめに出場選手の入力!M29,(IF(RIGHTB(E19,2)="中","J"&amp;はじめに出場選手の入力!M29,(IF(RIGHTB(E19,2)="高","H"&amp;はじめに出場選手の入力!M29,(IF(RIGHTB(E19,2)="一","A"&amp;はじめに出場選手の入力!M29,(IF(RIGHTB(E19,2)="大","D"&amp;はじめに出場選手の入力!M29,"")))))))))</f>
        <v/>
      </c>
      <c r="G19" s="2"/>
      <c r="H19" s="2"/>
      <c r="I19" s="2"/>
      <c r="J19" s="2"/>
      <c r="K19" s="2"/>
      <c r="L19" s="2"/>
      <c r="M19" s="2"/>
      <c r="N19" s="2"/>
      <c r="O19" s="2"/>
      <c r="P19" s="2"/>
      <c r="Q19" s="2"/>
      <c r="R19" s="2"/>
      <c r="S19" s="2"/>
      <c r="T19" s="2"/>
      <c r="U19" s="2">
        <f t="shared" si="0"/>
        <v>0</v>
      </c>
      <c r="W19" s="70" t="s">
        <v>36</v>
      </c>
    </row>
    <row r="20" spans="1:23" ht="13.2" customHeight="1" x14ac:dyDescent="0.2">
      <c r="A20" s="7">
        <v>16</v>
      </c>
      <c r="B20" s="86" t="str">
        <f>IF(はじめに出場選手の入力!I30="","",はじめに出場選手の入力!I30)</f>
        <v/>
      </c>
      <c r="C20" s="86" t="str">
        <f>IF(はじめに出場選手の入力!J30="","",はじめに出場選手の入力!J30)</f>
        <v/>
      </c>
      <c r="D20" s="86" t="str">
        <f>IF(はじめに出場選手の入力!K30="","",はじめに出場選手の入力!K30)</f>
        <v/>
      </c>
      <c r="E20" s="86" t="str">
        <f>IF(はじめに出場選手の入力!L30="","",はじめに出場選手の入力!L30)</f>
        <v/>
      </c>
      <c r="F20" s="87" t="str">
        <f>IF(RIGHTB(E20,2)="小","S"&amp;はじめに出場選手の入力!M30,(IF(RIGHTB(E20,2)="中","J"&amp;はじめに出場選手の入力!M30,(IF(RIGHTB(E20,2)="高","H"&amp;はじめに出場選手の入力!M30,(IF(RIGHTB(E20,2)="一","A"&amp;はじめに出場選手の入力!M30,(IF(RIGHTB(E20,2)="大","D"&amp;はじめに出場選手の入力!M30,"")))))))))</f>
        <v/>
      </c>
      <c r="G20" s="86"/>
      <c r="H20" s="86"/>
      <c r="I20" s="86"/>
      <c r="J20" s="86"/>
      <c r="K20" s="86"/>
      <c r="L20" s="86"/>
      <c r="M20" s="86"/>
      <c r="N20" s="86"/>
      <c r="O20" s="86"/>
      <c r="P20" s="86"/>
      <c r="Q20" s="86"/>
      <c r="R20" s="86"/>
      <c r="S20" s="86"/>
      <c r="T20" s="86"/>
      <c r="U20" s="86">
        <f t="shared" si="0"/>
        <v>0</v>
      </c>
      <c r="W20" s="71" t="s">
        <v>24</v>
      </c>
    </row>
    <row r="21" spans="1:23" ht="13.2" customHeight="1" x14ac:dyDescent="0.2">
      <c r="A21" s="7">
        <v>17</v>
      </c>
      <c r="B21" s="2" t="str">
        <f>IF(はじめに出場選手の入力!I31="","",はじめに出場選手の入力!I31)</f>
        <v/>
      </c>
      <c r="C21" s="2" t="str">
        <f>IF(はじめに出場選手の入力!J31="","",はじめに出場選手の入力!J31)</f>
        <v/>
      </c>
      <c r="D21" s="2" t="str">
        <f>IF(はじめに出場選手の入力!K31="","",はじめに出場選手の入力!K31)</f>
        <v/>
      </c>
      <c r="E21" s="2" t="str">
        <f>IF(はじめに出場選手の入力!L31="","",はじめに出場選手の入力!L31)</f>
        <v/>
      </c>
      <c r="F21" s="88" t="str">
        <f>IF(RIGHTB(E21,2)="小","S"&amp;はじめに出場選手の入力!M31,(IF(RIGHTB(E21,2)="中","J"&amp;はじめに出場選手の入力!M31,(IF(RIGHTB(E21,2)="高","H"&amp;はじめに出場選手の入力!M31,(IF(RIGHTB(E21,2)="一","A"&amp;はじめに出場選手の入力!M31,(IF(RIGHTB(E21,2)="大","D"&amp;はじめに出場選手の入力!M31,"")))))))))</f>
        <v/>
      </c>
      <c r="G21" s="2"/>
      <c r="H21" s="2"/>
      <c r="I21" s="2"/>
      <c r="J21" s="2"/>
      <c r="K21" s="2"/>
      <c r="L21" s="2"/>
      <c r="M21" s="2"/>
      <c r="N21" s="2"/>
      <c r="O21" s="2"/>
      <c r="P21" s="2"/>
      <c r="Q21" s="2"/>
      <c r="R21" s="2"/>
      <c r="S21" s="2"/>
      <c r="T21" s="2"/>
      <c r="U21" s="2">
        <f t="shared" si="0"/>
        <v>0</v>
      </c>
      <c r="W21" s="71" t="s">
        <v>38</v>
      </c>
    </row>
    <row r="22" spans="1:23" ht="13.2" customHeight="1" x14ac:dyDescent="0.2">
      <c r="A22" s="7">
        <v>18</v>
      </c>
      <c r="B22" s="86" t="str">
        <f>IF(はじめに出場選手の入力!I32="","",はじめに出場選手の入力!I32)</f>
        <v/>
      </c>
      <c r="C22" s="86" t="str">
        <f>IF(はじめに出場選手の入力!J32="","",はじめに出場選手の入力!J32)</f>
        <v/>
      </c>
      <c r="D22" s="86" t="str">
        <f>IF(はじめに出場選手の入力!K32="","",はじめに出場選手の入力!K32)</f>
        <v/>
      </c>
      <c r="E22" s="86" t="str">
        <f>IF(はじめに出場選手の入力!L32="","",はじめに出場選手の入力!L32)</f>
        <v/>
      </c>
      <c r="F22" s="87" t="str">
        <f>IF(RIGHTB(E22,2)="小","S"&amp;はじめに出場選手の入力!M32,(IF(RIGHTB(E22,2)="中","J"&amp;はじめに出場選手の入力!M32,(IF(RIGHTB(E22,2)="高","H"&amp;はじめに出場選手の入力!M32,(IF(RIGHTB(E22,2)="一","A"&amp;はじめに出場選手の入力!M32,(IF(RIGHTB(E22,2)="大","D"&amp;はじめに出場選手の入力!M32,"")))))))))</f>
        <v/>
      </c>
      <c r="G22" s="86"/>
      <c r="H22" s="86"/>
      <c r="I22" s="86"/>
      <c r="J22" s="86"/>
      <c r="K22" s="86"/>
      <c r="L22" s="86"/>
      <c r="M22" s="86"/>
      <c r="N22" s="86"/>
      <c r="O22" s="86"/>
      <c r="P22" s="86"/>
      <c r="Q22" s="86"/>
      <c r="R22" s="86"/>
      <c r="S22" s="86"/>
      <c r="T22" s="86"/>
      <c r="U22" s="86">
        <f t="shared" si="0"/>
        <v>0</v>
      </c>
      <c r="W22" s="71" t="s">
        <v>87</v>
      </c>
    </row>
    <row r="23" spans="1:23" ht="13.2" customHeight="1" x14ac:dyDescent="0.2">
      <c r="A23" s="7">
        <v>19</v>
      </c>
      <c r="B23" s="2" t="str">
        <f>IF(はじめに出場選手の入力!I33="","",はじめに出場選手の入力!I33)</f>
        <v/>
      </c>
      <c r="C23" s="2" t="str">
        <f>IF(はじめに出場選手の入力!J33="","",はじめに出場選手の入力!J33)</f>
        <v/>
      </c>
      <c r="D23" s="2" t="str">
        <f>IF(はじめに出場選手の入力!K33="","",はじめに出場選手の入力!K33)</f>
        <v/>
      </c>
      <c r="E23" s="2" t="str">
        <f>IF(はじめに出場選手の入力!L33="","",はじめに出場選手の入力!L33)</f>
        <v/>
      </c>
      <c r="F23" s="88" t="str">
        <f>IF(RIGHTB(E23,2)="小","S"&amp;はじめに出場選手の入力!M33,(IF(RIGHTB(E23,2)="中","J"&amp;はじめに出場選手の入力!M33,(IF(RIGHTB(E23,2)="高","H"&amp;はじめに出場選手の入力!M33,(IF(RIGHTB(E23,2)="一","A"&amp;はじめに出場選手の入力!M33,(IF(RIGHTB(E23,2)="大","D"&amp;はじめに出場選手の入力!M33,"")))))))))</f>
        <v/>
      </c>
      <c r="G23" s="2"/>
      <c r="H23" s="2"/>
      <c r="I23" s="2"/>
      <c r="J23" s="2"/>
      <c r="K23" s="2"/>
      <c r="L23" s="2"/>
      <c r="M23" s="2"/>
      <c r="N23" s="2"/>
      <c r="O23" s="2"/>
      <c r="P23" s="2"/>
      <c r="Q23" s="2"/>
      <c r="R23" s="2"/>
      <c r="S23" s="2"/>
      <c r="T23" s="2"/>
      <c r="U23" s="2">
        <f t="shared" si="0"/>
        <v>0</v>
      </c>
      <c r="W23" s="264" t="s">
        <v>88</v>
      </c>
    </row>
    <row r="24" spans="1:23" ht="13.2" customHeight="1" x14ac:dyDescent="0.2">
      <c r="A24" s="7">
        <v>20</v>
      </c>
      <c r="B24" s="86" t="str">
        <f>IF(はじめに出場選手の入力!I34="","",はじめに出場選手の入力!I34)</f>
        <v/>
      </c>
      <c r="C24" s="86" t="str">
        <f>IF(はじめに出場選手の入力!J34="","",はじめに出場選手の入力!J34)</f>
        <v/>
      </c>
      <c r="D24" s="86" t="str">
        <f>IF(はじめに出場選手の入力!K34="","",はじめに出場選手の入力!K34)</f>
        <v/>
      </c>
      <c r="E24" s="86" t="str">
        <f>IF(はじめに出場選手の入力!L34="","",はじめに出場選手の入力!L34)</f>
        <v/>
      </c>
      <c r="F24" s="87" t="str">
        <f>IF(RIGHTB(E24,2)="小","S"&amp;はじめに出場選手の入力!M34,(IF(RIGHTB(E24,2)="中","J"&amp;はじめに出場選手の入力!M34,(IF(RIGHTB(E24,2)="高","H"&amp;はじめに出場選手の入力!M34,(IF(RIGHTB(E24,2)="一","A"&amp;はじめに出場選手の入力!M34,(IF(RIGHTB(E24,2)="大","D"&amp;はじめに出場選手の入力!M34,"")))))))))</f>
        <v/>
      </c>
      <c r="G24" s="86"/>
      <c r="H24" s="86"/>
      <c r="I24" s="86"/>
      <c r="J24" s="86"/>
      <c r="K24" s="86"/>
      <c r="L24" s="86"/>
      <c r="M24" s="86"/>
      <c r="N24" s="86"/>
      <c r="O24" s="86"/>
      <c r="P24" s="86"/>
      <c r="Q24" s="86"/>
      <c r="R24" s="86"/>
      <c r="S24" s="86"/>
      <c r="T24" s="86"/>
      <c r="U24" s="86">
        <f t="shared" si="0"/>
        <v>0</v>
      </c>
      <c r="W24" s="264"/>
    </row>
    <row r="25" spans="1:23" ht="13.2" customHeight="1" x14ac:dyDescent="0.2">
      <c r="A25" s="7">
        <v>21</v>
      </c>
      <c r="B25" s="2" t="str">
        <f>IF(はじめに出場選手の入力!I35="","",はじめに出場選手の入力!I35)</f>
        <v/>
      </c>
      <c r="C25" s="2" t="str">
        <f>IF(はじめに出場選手の入力!J35="","",はじめに出場選手の入力!J35)</f>
        <v/>
      </c>
      <c r="D25" s="2" t="str">
        <f>IF(はじめに出場選手の入力!K35="","",はじめに出場選手の入力!K35)</f>
        <v/>
      </c>
      <c r="E25" s="2" t="str">
        <f>IF(はじめに出場選手の入力!L35="","",はじめに出場選手の入力!L35)</f>
        <v/>
      </c>
      <c r="F25" s="88" t="str">
        <f>IF(RIGHTB(E25,2)="小","S"&amp;はじめに出場選手の入力!M35,(IF(RIGHTB(E25,2)="中","J"&amp;はじめに出場選手の入力!M35,(IF(RIGHTB(E25,2)="高","H"&amp;はじめに出場選手の入力!M35,(IF(RIGHTB(E25,2)="一","A"&amp;はじめに出場選手の入力!M35,(IF(RIGHTB(E25,2)="大","D"&amp;はじめに出場選手の入力!M35,"")))))))))</f>
        <v/>
      </c>
      <c r="G25" s="2"/>
      <c r="H25" s="2"/>
      <c r="I25" s="2"/>
      <c r="J25" s="2"/>
      <c r="K25" s="2"/>
      <c r="L25" s="2"/>
      <c r="M25" s="2"/>
      <c r="N25" s="2"/>
      <c r="O25" s="2"/>
      <c r="P25" s="2"/>
      <c r="Q25" s="2"/>
      <c r="R25" s="2"/>
      <c r="S25" s="2"/>
      <c r="T25" s="2"/>
      <c r="U25" s="2">
        <f t="shared" si="0"/>
        <v>0</v>
      </c>
      <c r="W25" s="264"/>
    </row>
    <row r="26" spans="1:23" ht="13.2" customHeight="1" x14ac:dyDescent="0.2">
      <c r="A26" s="7">
        <v>22</v>
      </c>
      <c r="B26" s="86" t="str">
        <f>IF(はじめに出場選手の入力!I36="","",はじめに出場選手の入力!I36)</f>
        <v/>
      </c>
      <c r="C26" s="86" t="str">
        <f>IF(はじめに出場選手の入力!J36="","",はじめに出場選手の入力!J36)</f>
        <v/>
      </c>
      <c r="D26" s="86" t="str">
        <f>IF(はじめに出場選手の入力!K36="","",はじめに出場選手の入力!K36)</f>
        <v/>
      </c>
      <c r="E26" s="86" t="str">
        <f>IF(はじめに出場選手の入力!L36="","",はじめに出場選手の入力!L36)</f>
        <v/>
      </c>
      <c r="F26" s="87" t="str">
        <f>IF(RIGHTB(E26,2)="小","S"&amp;はじめに出場選手の入力!M36,(IF(RIGHTB(E26,2)="中","J"&amp;はじめに出場選手の入力!M36,(IF(RIGHTB(E26,2)="高","H"&amp;はじめに出場選手の入力!M36,(IF(RIGHTB(E26,2)="一","A"&amp;はじめに出場選手の入力!M36,(IF(RIGHTB(E26,2)="大","D"&amp;はじめに出場選手の入力!M36,"")))))))))</f>
        <v/>
      </c>
      <c r="G26" s="86"/>
      <c r="H26" s="86"/>
      <c r="I26" s="86"/>
      <c r="J26" s="86"/>
      <c r="K26" s="86"/>
      <c r="L26" s="86"/>
      <c r="M26" s="86"/>
      <c r="N26" s="86"/>
      <c r="O26" s="86"/>
      <c r="P26" s="86"/>
      <c r="Q26" s="86"/>
      <c r="R26" s="86"/>
      <c r="S26" s="86"/>
      <c r="T26" s="86"/>
      <c r="U26" s="86">
        <f t="shared" si="0"/>
        <v>0</v>
      </c>
      <c r="W26" s="71" t="s">
        <v>39</v>
      </c>
    </row>
    <row r="27" spans="1:23" ht="13.2" customHeight="1" x14ac:dyDescent="0.2">
      <c r="A27" s="7">
        <v>23</v>
      </c>
      <c r="B27" s="2" t="str">
        <f>IF(はじめに出場選手の入力!I37="","",はじめに出場選手の入力!I37)</f>
        <v/>
      </c>
      <c r="C27" s="2" t="str">
        <f>IF(はじめに出場選手の入力!J37="","",はじめに出場選手の入力!J37)</f>
        <v/>
      </c>
      <c r="D27" s="2" t="str">
        <f>IF(はじめに出場選手の入力!K37="","",はじめに出場選手の入力!K37)</f>
        <v/>
      </c>
      <c r="E27" s="2" t="str">
        <f>IF(はじめに出場選手の入力!L37="","",はじめに出場選手の入力!L37)</f>
        <v/>
      </c>
      <c r="F27" s="88" t="str">
        <f>IF(RIGHTB(E27,2)="小","S"&amp;はじめに出場選手の入力!M37,(IF(RIGHTB(E27,2)="中","J"&amp;はじめに出場選手の入力!M37,(IF(RIGHTB(E27,2)="高","H"&amp;はじめに出場選手の入力!M37,(IF(RIGHTB(E27,2)="一","A"&amp;はじめに出場選手の入力!M37,(IF(RIGHTB(E27,2)="大","D"&amp;はじめに出場選手の入力!M37,"")))))))))</f>
        <v/>
      </c>
      <c r="G27" s="2"/>
      <c r="H27" s="2"/>
      <c r="I27" s="2"/>
      <c r="J27" s="2"/>
      <c r="K27" s="2"/>
      <c r="L27" s="2"/>
      <c r="M27" s="2"/>
      <c r="N27" s="2"/>
      <c r="O27" s="2"/>
      <c r="P27" s="2"/>
      <c r="Q27" s="2"/>
      <c r="R27" s="2"/>
      <c r="S27" s="2"/>
      <c r="T27" s="2"/>
      <c r="U27" s="2">
        <f t="shared" si="0"/>
        <v>0</v>
      </c>
      <c r="W27" s="71" t="s">
        <v>40</v>
      </c>
    </row>
    <row r="28" spans="1:23" ht="13.2" customHeight="1" x14ac:dyDescent="0.2">
      <c r="A28" s="7">
        <v>24</v>
      </c>
      <c r="B28" s="86" t="str">
        <f>IF(はじめに出場選手の入力!I38="","",はじめに出場選手の入力!I38)</f>
        <v/>
      </c>
      <c r="C28" s="86" t="str">
        <f>IF(はじめに出場選手の入力!J38="","",はじめに出場選手の入力!J38)</f>
        <v/>
      </c>
      <c r="D28" s="86" t="str">
        <f>IF(はじめに出場選手の入力!K38="","",はじめに出場選手の入力!K38)</f>
        <v/>
      </c>
      <c r="E28" s="86" t="str">
        <f>IF(はじめに出場選手の入力!L38="","",はじめに出場選手の入力!L38)</f>
        <v/>
      </c>
      <c r="F28" s="87" t="str">
        <f>IF(RIGHTB(E28,2)="小","S"&amp;はじめに出場選手の入力!M38,(IF(RIGHTB(E28,2)="中","J"&amp;はじめに出場選手の入力!M38,(IF(RIGHTB(E28,2)="高","H"&amp;はじめに出場選手の入力!M38,(IF(RIGHTB(E28,2)="一","A"&amp;はじめに出場選手の入力!M38,(IF(RIGHTB(E28,2)="大","D"&amp;はじめに出場選手の入力!M38,"")))))))))</f>
        <v/>
      </c>
      <c r="G28" s="86"/>
      <c r="H28" s="86"/>
      <c r="I28" s="86"/>
      <c r="J28" s="86"/>
      <c r="K28" s="86"/>
      <c r="L28" s="86"/>
      <c r="M28" s="86"/>
      <c r="N28" s="86"/>
      <c r="O28" s="86"/>
      <c r="P28" s="86"/>
      <c r="Q28" s="86"/>
      <c r="R28" s="86"/>
      <c r="S28" s="86"/>
      <c r="T28" s="86"/>
      <c r="U28" s="86">
        <f t="shared" si="0"/>
        <v>0</v>
      </c>
      <c r="W28" s="71"/>
    </row>
    <row r="29" spans="1:23" ht="13.2" customHeight="1" x14ac:dyDescent="0.2">
      <c r="A29" s="7">
        <v>25</v>
      </c>
      <c r="B29" s="2" t="str">
        <f>IF(はじめに出場選手の入力!I39="","",はじめに出場選手の入力!I39)</f>
        <v/>
      </c>
      <c r="C29" s="2" t="str">
        <f>IF(はじめに出場選手の入力!J39="","",はじめに出場選手の入力!J39)</f>
        <v/>
      </c>
      <c r="D29" s="2" t="str">
        <f>IF(はじめに出場選手の入力!K39="","",はじめに出場選手の入力!K39)</f>
        <v/>
      </c>
      <c r="E29" s="2" t="str">
        <f>IF(はじめに出場選手の入力!L39="","",はじめに出場選手の入力!L39)</f>
        <v/>
      </c>
      <c r="F29" s="88" t="str">
        <f>IF(RIGHTB(E29,2)="小","S"&amp;はじめに出場選手の入力!M39,(IF(RIGHTB(E29,2)="中","J"&amp;はじめに出場選手の入力!M39,(IF(RIGHTB(E29,2)="高","H"&amp;はじめに出場選手の入力!M39,(IF(RIGHTB(E29,2)="一","A"&amp;はじめに出場選手の入力!M39,(IF(RIGHTB(E29,2)="大","D"&amp;はじめに出場選手の入力!M39,"")))))))))</f>
        <v/>
      </c>
      <c r="G29" s="2"/>
      <c r="H29" s="2"/>
      <c r="I29" s="2"/>
      <c r="J29" s="2"/>
      <c r="K29" s="2"/>
      <c r="L29" s="2"/>
      <c r="M29" s="2"/>
      <c r="N29" s="2"/>
      <c r="O29" s="2"/>
      <c r="P29" s="2"/>
      <c r="Q29" s="2"/>
      <c r="R29" s="2"/>
      <c r="S29" s="2"/>
      <c r="T29" s="2"/>
      <c r="U29" s="2">
        <f t="shared" si="0"/>
        <v>0</v>
      </c>
      <c r="W29" s="246" t="s">
        <v>140</v>
      </c>
    </row>
    <row r="30" spans="1:23" ht="13.2" customHeight="1" x14ac:dyDescent="0.2">
      <c r="A30" s="7">
        <v>26</v>
      </c>
      <c r="B30" s="86" t="str">
        <f>IF(はじめに出場選手の入力!I40="","",はじめに出場選手の入力!I40)</f>
        <v/>
      </c>
      <c r="C30" s="86" t="str">
        <f>IF(はじめに出場選手の入力!J40="","",はじめに出場選手の入力!J40)</f>
        <v/>
      </c>
      <c r="D30" s="86" t="str">
        <f>IF(はじめに出場選手の入力!K40="","",はじめに出場選手の入力!K40)</f>
        <v/>
      </c>
      <c r="E30" s="86" t="str">
        <f>IF(はじめに出場選手の入力!L40="","",はじめに出場選手の入力!L40)</f>
        <v/>
      </c>
      <c r="F30" s="87" t="str">
        <f>IF(RIGHTB(E30,2)="小","S"&amp;はじめに出場選手の入力!M40,(IF(RIGHTB(E30,2)="中","J"&amp;はじめに出場選手の入力!M40,(IF(RIGHTB(E30,2)="高","H"&amp;はじめに出場選手の入力!M40,(IF(RIGHTB(E30,2)="一","A"&amp;はじめに出場選手の入力!M40,(IF(RIGHTB(E30,2)="大","D"&amp;はじめに出場選手の入力!M40,"")))))))))</f>
        <v/>
      </c>
      <c r="G30" s="86"/>
      <c r="H30" s="86"/>
      <c r="I30" s="86"/>
      <c r="J30" s="86"/>
      <c r="K30" s="86"/>
      <c r="L30" s="86"/>
      <c r="M30" s="86"/>
      <c r="N30" s="86"/>
      <c r="O30" s="86"/>
      <c r="P30" s="86"/>
      <c r="Q30" s="86"/>
      <c r="R30" s="86"/>
      <c r="S30" s="86"/>
      <c r="T30" s="86"/>
      <c r="U30" s="86">
        <f t="shared" si="0"/>
        <v>0</v>
      </c>
      <c r="W30" s="246"/>
    </row>
    <row r="31" spans="1:23" ht="13.2" customHeight="1" x14ac:dyDescent="0.2">
      <c r="A31" s="7">
        <v>27</v>
      </c>
      <c r="B31" s="2" t="str">
        <f>IF(はじめに出場選手の入力!I41="","",はじめに出場選手の入力!I41)</f>
        <v/>
      </c>
      <c r="C31" s="2" t="str">
        <f>IF(はじめに出場選手の入力!J41="","",はじめに出場選手の入力!J41)</f>
        <v/>
      </c>
      <c r="D31" s="2" t="str">
        <f>IF(はじめに出場選手の入力!K41="","",はじめに出場選手の入力!K41)</f>
        <v/>
      </c>
      <c r="E31" s="2" t="str">
        <f>IF(はじめに出場選手の入力!L41="","",はじめに出場選手の入力!L41)</f>
        <v/>
      </c>
      <c r="F31" s="88" t="str">
        <f>IF(RIGHTB(E31,2)="小","S"&amp;はじめに出場選手の入力!M41,(IF(RIGHTB(E31,2)="中","J"&amp;はじめに出場選手の入力!M41,(IF(RIGHTB(E31,2)="高","H"&amp;はじめに出場選手の入力!M41,(IF(RIGHTB(E31,2)="一","A"&amp;はじめに出場選手の入力!M41,(IF(RIGHTB(E31,2)="大","D"&amp;はじめに出場選手の入力!M41,"")))))))))</f>
        <v/>
      </c>
      <c r="G31" s="2"/>
      <c r="H31" s="2"/>
      <c r="I31" s="2"/>
      <c r="J31" s="2"/>
      <c r="K31" s="2"/>
      <c r="L31" s="2"/>
      <c r="M31" s="2"/>
      <c r="N31" s="2"/>
      <c r="O31" s="2"/>
      <c r="P31" s="2"/>
      <c r="Q31" s="2"/>
      <c r="R31" s="2"/>
      <c r="S31" s="2"/>
      <c r="T31" s="2"/>
      <c r="U31" s="2">
        <f t="shared" si="0"/>
        <v>0</v>
      </c>
      <c r="W31" s="246"/>
    </row>
    <row r="32" spans="1:23" ht="13.2" customHeight="1" x14ac:dyDescent="0.2">
      <c r="A32" s="7">
        <v>28</v>
      </c>
      <c r="B32" s="86" t="str">
        <f>IF(はじめに出場選手の入力!I42="","",はじめに出場選手の入力!I42)</f>
        <v/>
      </c>
      <c r="C32" s="86" t="str">
        <f>IF(はじめに出場選手の入力!J42="","",はじめに出場選手の入力!J42)</f>
        <v/>
      </c>
      <c r="D32" s="86" t="str">
        <f>IF(はじめに出場選手の入力!K42="","",はじめに出場選手の入力!K42)</f>
        <v/>
      </c>
      <c r="E32" s="86" t="str">
        <f>IF(はじめに出場選手の入力!L42="","",はじめに出場選手の入力!L42)</f>
        <v/>
      </c>
      <c r="F32" s="87" t="str">
        <f>IF(RIGHTB(E32,2)="小","S"&amp;はじめに出場選手の入力!M42,(IF(RIGHTB(E32,2)="中","J"&amp;はじめに出場選手の入力!M42,(IF(RIGHTB(E32,2)="高","H"&amp;はじめに出場選手の入力!M42,(IF(RIGHTB(E32,2)="一","A"&amp;はじめに出場選手の入力!M42,(IF(RIGHTB(E32,2)="大","D"&amp;はじめに出場選手の入力!M42,"")))))))))</f>
        <v/>
      </c>
      <c r="G32" s="86"/>
      <c r="H32" s="86"/>
      <c r="I32" s="86"/>
      <c r="J32" s="86"/>
      <c r="K32" s="86"/>
      <c r="L32" s="86"/>
      <c r="M32" s="86"/>
      <c r="N32" s="86"/>
      <c r="O32" s="86"/>
      <c r="P32" s="86"/>
      <c r="Q32" s="86"/>
      <c r="R32" s="86"/>
      <c r="S32" s="86"/>
      <c r="T32" s="86"/>
      <c r="U32" s="86">
        <f t="shared" si="0"/>
        <v>0</v>
      </c>
      <c r="W32" s="246"/>
    </row>
    <row r="33" spans="1:23" ht="13.2" customHeight="1" x14ac:dyDescent="0.2">
      <c r="A33" s="7">
        <v>29</v>
      </c>
      <c r="B33" s="2" t="str">
        <f>IF(はじめに出場選手の入力!I43="","",はじめに出場選手の入力!I43)</f>
        <v/>
      </c>
      <c r="C33" s="2" t="str">
        <f>IF(はじめに出場選手の入力!J43="","",はじめに出場選手の入力!J43)</f>
        <v/>
      </c>
      <c r="D33" s="2" t="str">
        <f>IF(はじめに出場選手の入力!K43="","",はじめに出場選手の入力!K43)</f>
        <v/>
      </c>
      <c r="E33" s="2" t="str">
        <f>IF(はじめに出場選手の入力!L43="","",はじめに出場選手の入力!L43)</f>
        <v/>
      </c>
      <c r="F33" s="88" t="str">
        <f>IF(RIGHTB(E33,2)="小","S"&amp;はじめに出場選手の入力!M43,(IF(RIGHTB(E33,2)="中","J"&amp;はじめに出場選手の入力!M43,(IF(RIGHTB(E33,2)="高","H"&amp;はじめに出場選手の入力!M43,(IF(RIGHTB(E33,2)="一","A"&amp;はじめに出場選手の入力!M43,(IF(RIGHTB(E33,2)="大","D"&amp;はじめに出場選手の入力!M43,"")))))))))</f>
        <v/>
      </c>
      <c r="G33" s="2"/>
      <c r="H33" s="2"/>
      <c r="I33" s="2"/>
      <c r="J33" s="2"/>
      <c r="K33" s="2"/>
      <c r="L33" s="2"/>
      <c r="M33" s="2"/>
      <c r="N33" s="2"/>
      <c r="O33" s="2"/>
      <c r="P33" s="2"/>
      <c r="Q33" s="2"/>
      <c r="R33" s="2"/>
      <c r="S33" s="2"/>
      <c r="T33" s="2"/>
      <c r="U33" s="2">
        <f t="shared" si="0"/>
        <v>0</v>
      </c>
      <c r="W33" s="246"/>
    </row>
    <row r="34" spans="1:23" ht="13.2" customHeight="1" thickBot="1" x14ac:dyDescent="0.25">
      <c r="A34" s="7">
        <v>30</v>
      </c>
      <c r="B34" s="86" t="str">
        <f>IF(はじめに出場選手の入力!I44="","",はじめに出場選手の入力!I44)</f>
        <v/>
      </c>
      <c r="C34" s="86" t="str">
        <f>IF(はじめに出場選手の入力!J44="","",はじめに出場選手の入力!J44)</f>
        <v/>
      </c>
      <c r="D34" s="86" t="str">
        <f>IF(はじめに出場選手の入力!K44="","",はじめに出場選手の入力!K44)</f>
        <v/>
      </c>
      <c r="E34" s="86" t="str">
        <f>IF(はじめに出場選手の入力!L44="","",はじめに出場選手の入力!L44)</f>
        <v/>
      </c>
      <c r="F34" s="87" t="str">
        <f>IF(RIGHTB(E34,2)="小","S"&amp;はじめに出場選手の入力!M44,(IF(RIGHTB(E34,2)="中","J"&amp;はじめに出場選手の入力!M44,(IF(RIGHTB(E34,2)="高","H"&amp;はじめに出場選手の入力!M44,(IF(RIGHTB(E34,2)="一","A"&amp;はじめに出場選手の入力!M44,(IF(RIGHTB(E34,2)="大","D"&amp;はじめに出場選手の入力!M44,"")))))))))</f>
        <v/>
      </c>
      <c r="G34" s="86"/>
      <c r="H34" s="86"/>
      <c r="I34" s="86"/>
      <c r="J34" s="86"/>
      <c r="K34" s="86"/>
      <c r="L34" s="86"/>
      <c r="M34" s="86"/>
      <c r="N34" s="86"/>
      <c r="O34" s="86"/>
      <c r="P34" s="86"/>
      <c r="Q34" s="86"/>
      <c r="R34" s="86"/>
      <c r="S34" s="86"/>
      <c r="T34" s="86"/>
      <c r="U34" s="86">
        <f t="shared" si="0"/>
        <v>0</v>
      </c>
      <c r="W34" s="247"/>
    </row>
    <row r="36" spans="1:23" x14ac:dyDescent="0.2">
      <c r="G36" s="261" t="s">
        <v>112</v>
      </c>
      <c r="H36" s="262"/>
      <c r="I36" s="262"/>
      <c r="J36" s="262"/>
      <c r="K36" s="262"/>
      <c r="L36" s="262"/>
      <c r="M36" s="262"/>
      <c r="N36" s="262"/>
      <c r="O36" s="262"/>
      <c r="P36" s="263"/>
    </row>
    <row r="37" spans="1:23" ht="13.8" thickBot="1" x14ac:dyDescent="0.25">
      <c r="A37" s="1" t="s">
        <v>57</v>
      </c>
      <c r="B37" s="84" t="s">
        <v>25</v>
      </c>
      <c r="C37" s="85" t="s">
        <v>13</v>
      </c>
      <c r="D37" s="85" t="s">
        <v>14</v>
      </c>
      <c r="E37" s="85" t="s">
        <v>15</v>
      </c>
      <c r="F37" s="85" t="s">
        <v>17</v>
      </c>
      <c r="G37" s="20" t="s">
        <v>1</v>
      </c>
      <c r="H37" s="123" t="s">
        <v>2</v>
      </c>
      <c r="I37" s="20" t="s">
        <v>3</v>
      </c>
      <c r="J37" s="162" t="s">
        <v>172</v>
      </c>
      <c r="K37" s="20" t="s">
        <v>4</v>
      </c>
      <c r="L37" s="123" t="s">
        <v>5</v>
      </c>
      <c r="M37" s="123" t="s">
        <v>6</v>
      </c>
      <c r="N37" s="123" t="s">
        <v>104</v>
      </c>
      <c r="O37" s="20" t="s">
        <v>191</v>
      </c>
      <c r="P37" s="23" t="s">
        <v>29</v>
      </c>
      <c r="Q37" s="5"/>
      <c r="R37" s="81" t="s">
        <v>55</v>
      </c>
      <c r="S37" s="10"/>
      <c r="T37" s="11"/>
    </row>
    <row r="38" spans="1:23" ht="13.5" customHeight="1" x14ac:dyDescent="0.2">
      <c r="A38" s="7">
        <v>1</v>
      </c>
      <c r="B38" s="2" t="str">
        <f>IF(はじめに出場選手の入力!I15="","",はじめに出場選手の入力!I15)</f>
        <v/>
      </c>
      <c r="C38" s="2" t="str">
        <f>IF(はじめに出場選手の入力!J15="","",はじめに出場選手の入力!J15)</f>
        <v/>
      </c>
      <c r="D38" s="2" t="str">
        <f>IF(はじめに出場選手の入力!K15="","",はじめに出場選手の入力!K15)</f>
        <v/>
      </c>
      <c r="E38" s="2" t="str">
        <f>IF(はじめに出場選手の入力!L15="","",はじめに出場選手の入力!L15)</f>
        <v/>
      </c>
      <c r="F38" s="88" t="str">
        <f>IF(RIGHTB(E38,2)="小","S"&amp;はじめに出場選手の入力!M15,(IF(RIGHTB(E38,2)="中","J"&amp;はじめに出場選手の入力!M15,(IF(RIGHTB(E38,2)="高","H"&amp;はじめに出場選手の入力!M15,(IF(RIGHTB(E38,2)="一","A"&amp;はじめに出場選手の入力!M15,(IF(RIGHTB(E38,2)="大","D"&amp;はじめに出場選手の入力!M15,"")))))))))</f>
        <v/>
      </c>
      <c r="G38" s="2"/>
      <c r="H38" s="2"/>
      <c r="I38" s="2"/>
      <c r="J38" s="2"/>
      <c r="K38" s="2"/>
      <c r="L38" s="2"/>
      <c r="M38" s="2"/>
      <c r="N38" s="2"/>
      <c r="O38" s="2"/>
      <c r="P38" s="2">
        <f>COUNTA(G38:O38)</f>
        <v>0</v>
      </c>
      <c r="R38" s="249">
        <f>SUM(U5:U34)</f>
        <v>0</v>
      </c>
      <c r="S38" s="250"/>
      <c r="T38" s="251"/>
      <c r="W38" s="69"/>
    </row>
    <row r="39" spans="1:23" ht="13.5" customHeight="1" x14ac:dyDescent="0.2">
      <c r="A39" s="7">
        <v>2</v>
      </c>
      <c r="B39" s="86" t="str">
        <f>IF(はじめに出場選手の入力!I16="","",はじめに出場選手の入力!I16)</f>
        <v/>
      </c>
      <c r="C39" s="86" t="str">
        <f>IF(はじめに出場選手の入力!J16="","",はじめに出場選手の入力!J16)</f>
        <v/>
      </c>
      <c r="D39" s="86" t="str">
        <f>IF(はじめに出場選手の入力!K16="","",はじめに出場選手の入力!K16)</f>
        <v/>
      </c>
      <c r="E39" s="86" t="str">
        <f>IF(はじめに出場選手の入力!L16="","",はじめに出場選手の入力!L16)</f>
        <v/>
      </c>
      <c r="F39" s="87" t="str">
        <f>IF(RIGHTB(E39,2)="小","S"&amp;はじめに出場選手の入力!M16,(IF(RIGHTB(E39,2)="中","J"&amp;はじめに出場選手の入力!M16,(IF(RIGHTB(E39,2)="高","H"&amp;はじめに出場選手の入力!M16,(IF(RIGHTB(E39,2)="一","A"&amp;はじめに出場選手の入力!M16,(IF(RIGHTB(E39,2)="大","D"&amp;はじめに出場選手の入力!M16,"")))))))))</f>
        <v/>
      </c>
      <c r="G39" s="86"/>
      <c r="H39" s="86"/>
      <c r="I39" s="86"/>
      <c r="J39" s="86"/>
      <c r="K39" s="86"/>
      <c r="L39" s="86"/>
      <c r="M39" s="86"/>
      <c r="N39" s="86"/>
      <c r="O39" s="86"/>
      <c r="P39" s="86">
        <f>COUNTA(G39:O39)</f>
        <v>0</v>
      </c>
      <c r="R39" s="252"/>
      <c r="S39" s="253"/>
      <c r="T39" s="254"/>
      <c r="W39" s="70" t="s">
        <v>36</v>
      </c>
    </row>
    <row r="40" spans="1:23" ht="13.2" customHeight="1" x14ac:dyDescent="0.2">
      <c r="A40" s="7">
        <v>3</v>
      </c>
      <c r="B40" s="2" t="str">
        <f>IF(はじめに出場選手の入力!I17="","",はじめに出場選手の入力!I17)</f>
        <v/>
      </c>
      <c r="C40" s="2" t="str">
        <f>IF(はじめに出場選手の入力!J17="","",はじめに出場選手の入力!J17)</f>
        <v/>
      </c>
      <c r="D40" s="2" t="str">
        <f>IF(はじめに出場選手の入力!K17="","",はじめに出場選手の入力!K17)</f>
        <v/>
      </c>
      <c r="E40" s="2" t="str">
        <f>IF(はじめに出場選手の入力!L17="","",はじめに出場選手の入力!L17)</f>
        <v/>
      </c>
      <c r="F40" s="88" t="str">
        <f>IF(RIGHTB(E40,2)="小","S"&amp;はじめに出場選手の入力!M17,(IF(RIGHTB(E40,2)="中","J"&amp;はじめに出場選手の入力!M17,(IF(RIGHTB(E40,2)="高","H"&amp;はじめに出場選手の入力!M17,(IF(RIGHTB(E40,2)="一","A"&amp;はじめに出場選手の入力!M17,(IF(RIGHTB(E40,2)="大","D"&amp;はじめに出場選手の入力!M17,"")))))))))</f>
        <v/>
      </c>
      <c r="G40" s="2"/>
      <c r="H40" s="2"/>
      <c r="I40" s="2"/>
      <c r="J40" s="2"/>
      <c r="K40" s="2"/>
      <c r="L40" s="2"/>
      <c r="M40" s="2"/>
      <c r="N40" s="2"/>
      <c r="O40" s="2"/>
      <c r="P40" s="2">
        <f t="shared" ref="P40:P67" si="1">COUNTA(G40:O40)</f>
        <v>0</v>
      </c>
      <c r="W40" s="246" t="s">
        <v>141</v>
      </c>
    </row>
    <row r="41" spans="1:23" x14ac:dyDescent="0.2">
      <c r="A41" s="7">
        <v>4</v>
      </c>
      <c r="B41" s="86" t="str">
        <f>IF(はじめに出場選手の入力!I18="","",はじめに出場選手の入力!I18)</f>
        <v/>
      </c>
      <c r="C41" s="86" t="str">
        <f>IF(はじめに出場選手の入力!J18="","",はじめに出場選手の入力!J18)</f>
        <v/>
      </c>
      <c r="D41" s="86" t="str">
        <f>IF(はじめに出場選手の入力!K18="","",はじめに出場選手の入力!K18)</f>
        <v/>
      </c>
      <c r="E41" s="86" t="str">
        <f>IF(はじめに出場選手の入力!L18="","",はじめに出場選手の入力!L18)</f>
        <v/>
      </c>
      <c r="F41" s="87" t="str">
        <f>IF(RIGHTB(E41,2)="小","S"&amp;はじめに出場選手の入力!M18,(IF(RIGHTB(E41,2)="中","J"&amp;はじめに出場選手の入力!M18,(IF(RIGHTB(E41,2)="高","H"&amp;はじめに出場選手の入力!M18,(IF(RIGHTB(E41,2)="一","A"&amp;はじめに出場選手の入力!M18,(IF(RIGHTB(E41,2)="大","D"&amp;はじめに出場選手の入力!M18,"")))))))))</f>
        <v/>
      </c>
      <c r="G41" s="86"/>
      <c r="H41" s="86"/>
      <c r="I41" s="86"/>
      <c r="J41" s="86"/>
      <c r="K41" s="86"/>
      <c r="L41" s="86"/>
      <c r="M41" s="86"/>
      <c r="N41" s="86"/>
      <c r="O41" s="86"/>
      <c r="P41" s="86">
        <f t="shared" si="1"/>
        <v>0</v>
      </c>
      <c r="R41" s="81" t="s">
        <v>56</v>
      </c>
      <c r="S41" s="10"/>
      <c r="T41" s="11"/>
      <c r="W41" s="246"/>
    </row>
    <row r="42" spans="1:23" ht="13.5" customHeight="1" x14ac:dyDescent="0.2">
      <c r="A42" s="7">
        <v>5</v>
      </c>
      <c r="B42" s="2" t="str">
        <f>IF(はじめに出場選手の入力!I19="","",はじめに出場選手の入力!I19)</f>
        <v/>
      </c>
      <c r="C42" s="2" t="str">
        <f>IF(はじめに出場選手の入力!J19="","",はじめに出場選手の入力!J19)</f>
        <v/>
      </c>
      <c r="D42" s="2" t="str">
        <f>IF(はじめに出場選手の入力!K19="","",はじめに出場選手の入力!K19)</f>
        <v/>
      </c>
      <c r="E42" s="2" t="str">
        <f>IF(はじめに出場選手の入力!L19="","",はじめに出場選手の入力!L19)</f>
        <v/>
      </c>
      <c r="F42" s="88" t="str">
        <f>IF(RIGHTB(E42,2)="小","S"&amp;はじめに出場選手の入力!M19,(IF(RIGHTB(E42,2)="中","J"&amp;はじめに出場選手の入力!M19,(IF(RIGHTB(E42,2)="高","H"&amp;はじめに出場選手の入力!M19,(IF(RIGHTB(E42,2)="一","A"&amp;はじめに出場選手の入力!M19,(IF(RIGHTB(E42,2)="大","D"&amp;はじめに出場選手の入力!M19,"")))))))))</f>
        <v/>
      </c>
      <c r="G42" s="2"/>
      <c r="H42" s="2"/>
      <c r="I42" s="2"/>
      <c r="J42" s="2"/>
      <c r="K42" s="2"/>
      <c r="L42" s="2"/>
      <c r="M42" s="2"/>
      <c r="N42" s="2"/>
      <c r="O42" s="2"/>
      <c r="P42" s="2">
        <f t="shared" si="1"/>
        <v>0</v>
      </c>
      <c r="R42" s="255">
        <f>SUM(P38:P67)</f>
        <v>0</v>
      </c>
      <c r="S42" s="256"/>
      <c r="T42" s="257"/>
      <c r="W42" s="246"/>
    </row>
    <row r="43" spans="1:23" ht="13.5" customHeight="1" thickBot="1" x14ac:dyDescent="0.25">
      <c r="A43" s="7">
        <v>6</v>
      </c>
      <c r="B43" s="86" t="str">
        <f>IF(はじめに出場選手の入力!I20="","",はじめに出場選手の入力!I20)</f>
        <v/>
      </c>
      <c r="C43" s="86" t="str">
        <f>IF(はじめに出場選手の入力!J20="","",はじめに出場選手の入力!J20)</f>
        <v/>
      </c>
      <c r="D43" s="86" t="str">
        <f>IF(はじめに出場選手の入力!K20="","",はじめに出場選手の入力!K20)</f>
        <v/>
      </c>
      <c r="E43" s="86" t="str">
        <f>IF(はじめに出場選手の入力!L20="","",はじめに出場選手の入力!L20)</f>
        <v/>
      </c>
      <c r="F43" s="87" t="str">
        <f>IF(RIGHTB(E43,2)="小","S"&amp;はじめに出場選手の入力!M20,(IF(RIGHTB(E43,2)="中","J"&amp;はじめに出場選手の入力!M20,(IF(RIGHTB(E43,2)="高","H"&amp;はじめに出場選手の入力!M20,(IF(RIGHTB(E43,2)="一","A"&amp;はじめに出場選手の入力!M20,(IF(RIGHTB(E43,2)="大","D"&amp;はじめに出場選手の入力!M20,"")))))))))</f>
        <v/>
      </c>
      <c r="G43" s="86"/>
      <c r="H43" s="86"/>
      <c r="I43" s="86"/>
      <c r="J43" s="86"/>
      <c r="K43" s="86"/>
      <c r="L43" s="86"/>
      <c r="M43" s="86"/>
      <c r="N43" s="86"/>
      <c r="O43" s="86"/>
      <c r="P43" s="86">
        <f t="shared" si="1"/>
        <v>0</v>
      </c>
      <c r="Q43" s="5"/>
      <c r="R43" s="252"/>
      <c r="S43" s="253"/>
      <c r="T43" s="254"/>
      <c r="W43" s="247"/>
    </row>
    <row r="44" spans="1:23" x14ac:dyDescent="0.2">
      <c r="A44" s="7">
        <v>7</v>
      </c>
      <c r="B44" s="2" t="str">
        <f>IF(はじめに出場選手の入力!I21="","",はじめに出場選手の入力!I21)</f>
        <v/>
      </c>
      <c r="C44" s="2" t="str">
        <f>IF(はじめに出場選手の入力!J21="","",はじめに出場選手の入力!J21)</f>
        <v/>
      </c>
      <c r="D44" s="2" t="str">
        <f>IF(はじめに出場選手の入力!K21="","",はじめに出場選手の入力!K21)</f>
        <v/>
      </c>
      <c r="E44" s="2" t="str">
        <f>IF(はじめに出場選手の入力!L21="","",はじめに出場選手の入力!L21)</f>
        <v/>
      </c>
      <c r="F44" s="88" t="str">
        <f>IF(RIGHTB(E44,2)="小","S"&amp;はじめに出場選手の入力!M21,(IF(RIGHTB(E44,2)="中","J"&amp;はじめに出場選手の入力!M21,(IF(RIGHTB(E44,2)="高","H"&amp;はじめに出場選手の入力!M21,(IF(RIGHTB(E44,2)="一","A"&amp;はじめに出場選手の入力!M21,(IF(RIGHTB(E44,2)="大","D"&amp;はじめに出場選手の入力!M21,"")))))))))</f>
        <v/>
      </c>
      <c r="G44" s="2"/>
      <c r="H44" s="2"/>
      <c r="I44" s="2"/>
      <c r="J44" s="2"/>
      <c r="K44" s="2"/>
      <c r="L44" s="2"/>
      <c r="M44" s="2"/>
      <c r="N44" s="2"/>
      <c r="O44" s="2"/>
      <c r="P44" s="2">
        <f t="shared" si="1"/>
        <v>0</v>
      </c>
      <c r="Q44" s="5"/>
    </row>
    <row r="45" spans="1:23" x14ac:dyDescent="0.2">
      <c r="A45" s="7">
        <v>8</v>
      </c>
      <c r="B45" s="86" t="str">
        <f>IF(はじめに出場選手の入力!I22="","",はじめに出場選手の入力!I22)</f>
        <v/>
      </c>
      <c r="C45" s="86" t="str">
        <f>IF(はじめに出場選手の入力!J22="","",はじめに出場選手の入力!J22)</f>
        <v/>
      </c>
      <c r="D45" s="86" t="str">
        <f>IF(はじめに出場選手の入力!K22="","",はじめに出場選手の入力!K22)</f>
        <v/>
      </c>
      <c r="E45" s="86" t="str">
        <f>IF(はじめに出場選手の入力!L22="","",はじめに出場選手の入力!L22)</f>
        <v/>
      </c>
      <c r="F45" s="87" t="str">
        <f>IF(RIGHTB(E45,2)="小","S"&amp;はじめに出場選手の入力!M22,(IF(RIGHTB(E45,2)="中","J"&amp;はじめに出場選手の入力!M22,(IF(RIGHTB(E45,2)="高","H"&amp;はじめに出場選手の入力!M22,(IF(RIGHTB(E45,2)="一","A"&amp;はじめに出場選手の入力!M22,(IF(RIGHTB(E45,2)="大","D"&amp;はじめに出場選手の入力!M22,"")))))))))</f>
        <v/>
      </c>
      <c r="G45" s="86"/>
      <c r="H45" s="86"/>
      <c r="I45" s="86"/>
      <c r="J45" s="86"/>
      <c r="K45" s="86"/>
      <c r="L45" s="86"/>
      <c r="M45" s="86"/>
      <c r="N45" s="86"/>
      <c r="O45" s="86"/>
      <c r="P45" s="86">
        <f t="shared" si="1"/>
        <v>0</v>
      </c>
      <c r="Q45" s="5"/>
      <c r="R45" s="13" t="s">
        <v>103</v>
      </c>
    </row>
    <row r="46" spans="1:23" ht="13.5" customHeight="1" x14ac:dyDescent="0.2">
      <c r="A46" s="7">
        <v>9</v>
      </c>
      <c r="B46" s="2" t="str">
        <f>IF(はじめに出場選手の入力!I23="","",はじめに出場選手の入力!I23)</f>
        <v/>
      </c>
      <c r="C46" s="2" t="str">
        <f>IF(はじめに出場選手の入力!J23="","",はじめに出場選手の入力!J23)</f>
        <v/>
      </c>
      <c r="D46" s="2" t="str">
        <f>IF(はじめに出場選手の入力!K23="","",はじめに出場選手の入力!K23)</f>
        <v/>
      </c>
      <c r="E46" s="2" t="str">
        <f>IF(はじめに出場選手の入力!L23="","",はじめに出場選手の入力!L23)</f>
        <v/>
      </c>
      <c r="F46" s="88" t="str">
        <f>IF(RIGHTB(E46,2)="小","S"&amp;はじめに出場選手の入力!M23,(IF(RIGHTB(E46,2)="中","J"&amp;はじめに出場選手の入力!M23,(IF(RIGHTB(E46,2)="高","H"&amp;はじめに出場選手の入力!M23,(IF(RIGHTB(E46,2)="一","A"&amp;はじめに出場選手の入力!M23,(IF(RIGHTB(E46,2)="大","D"&amp;はじめに出場選手の入力!M23,"")))))))))</f>
        <v/>
      </c>
      <c r="G46" s="2"/>
      <c r="H46" s="2"/>
      <c r="I46" s="2"/>
      <c r="J46" s="2"/>
      <c r="K46" s="2"/>
      <c r="L46" s="2"/>
      <c r="M46" s="2"/>
      <c r="N46" s="2"/>
      <c r="O46" s="2"/>
      <c r="P46" s="2">
        <f t="shared" si="1"/>
        <v>0</v>
      </c>
      <c r="Q46" s="5"/>
      <c r="R46" t="s">
        <v>123</v>
      </c>
    </row>
    <row r="47" spans="1:23" ht="13.5" customHeight="1" x14ac:dyDescent="0.2">
      <c r="A47" s="7">
        <v>10</v>
      </c>
      <c r="B47" s="86" t="str">
        <f>IF(はじめに出場選手の入力!I24="","",はじめに出場選手の入力!I24)</f>
        <v/>
      </c>
      <c r="C47" s="86" t="str">
        <f>IF(はじめに出場選手の入力!J24="","",はじめに出場選手の入力!J24)</f>
        <v/>
      </c>
      <c r="D47" s="86" t="str">
        <f>IF(はじめに出場選手の入力!K24="","",はじめに出場選手の入力!K24)</f>
        <v/>
      </c>
      <c r="E47" s="86" t="str">
        <f>IF(はじめに出場選手の入力!L24="","",はじめに出場選手の入力!L24)</f>
        <v/>
      </c>
      <c r="F47" s="87" t="str">
        <f>IF(RIGHTB(E47,2)="小","S"&amp;はじめに出場選手の入力!M24,(IF(RIGHTB(E47,2)="中","J"&amp;はじめに出場選手の入力!M24,(IF(RIGHTB(E47,2)="高","H"&amp;はじめに出場選手の入力!M24,(IF(RIGHTB(E47,2)="一","A"&amp;はじめに出場選手の入力!M24,(IF(RIGHTB(E47,2)="大","D"&amp;はじめに出場選手の入力!M24,"")))))))))</f>
        <v/>
      </c>
      <c r="G47" s="86"/>
      <c r="H47" s="86"/>
      <c r="I47" s="86"/>
      <c r="J47" s="86"/>
      <c r="K47" s="86"/>
      <c r="L47" s="86"/>
      <c r="M47" s="86"/>
      <c r="N47" s="86"/>
      <c r="O47" s="86"/>
      <c r="P47" s="86">
        <f t="shared" si="1"/>
        <v>0</v>
      </c>
      <c r="Q47" s="5"/>
      <c r="R47" t="s">
        <v>111</v>
      </c>
    </row>
    <row r="48" spans="1:23" x14ac:dyDescent="0.2">
      <c r="A48" s="7">
        <v>11</v>
      </c>
      <c r="B48" s="2" t="str">
        <f>IF(はじめに出場選手の入力!I25="","",はじめに出場選手の入力!I25)</f>
        <v/>
      </c>
      <c r="C48" s="2" t="str">
        <f>IF(はじめに出場選手の入力!J25="","",はじめに出場選手の入力!J25)</f>
        <v/>
      </c>
      <c r="D48" s="2" t="str">
        <f>IF(はじめに出場選手の入力!K25="","",はじめに出場選手の入力!K25)</f>
        <v/>
      </c>
      <c r="E48" s="2" t="str">
        <f>IF(はじめに出場選手の入力!L25="","",はじめに出場選手の入力!L25)</f>
        <v/>
      </c>
      <c r="F48" s="88" t="str">
        <f>IF(RIGHTB(E48,2)="小","S"&amp;はじめに出場選手の入力!M25,(IF(RIGHTB(E48,2)="中","J"&amp;はじめに出場選手の入力!M25,(IF(RIGHTB(E48,2)="高","H"&amp;はじめに出場選手の入力!M25,(IF(RIGHTB(E48,2)="一","A"&amp;はじめに出場選手の入力!M25,(IF(RIGHTB(E48,2)="大","D"&amp;はじめに出場選手の入力!M25,"")))))))))</f>
        <v/>
      </c>
      <c r="G48" s="2"/>
      <c r="H48" s="2"/>
      <c r="I48" s="2"/>
      <c r="J48" s="2"/>
      <c r="K48" s="2"/>
      <c r="L48" s="2"/>
      <c r="M48" s="2"/>
      <c r="N48" s="2"/>
      <c r="O48" s="2"/>
      <c r="P48" s="2">
        <f t="shared" si="1"/>
        <v>0</v>
      </c>
      <c r="Q48" s="5"/>
      <c r="R48" t="s">
        <v>106</v>
      </c>
    </row>
    <row r="49" spans="1:24" x14ac:dyDescent="0.2">
      <c r="A49" s="7">
        <v>12</v>
      </c>
      <c r="B49" s="86" t="str">
        <f>IF(はじめに出場選手の入力!I26="","",はじめに出場選手の入力!I26)</f>
        <v/>
      </c>
      <c r="C49" s="86" t="str">
        <f>IF(はじめに出場選手の入力!J26="","",はじめに出場選手の入力!J26)</f>
        <v/>
      </c>
      <c r="D49" s="86" t="str">
        <f>IF(はじめに出場選手の入力!K26="","",はじめに出場選手の入力!K26)</f>
        <v/>
      </c>
      <c r="E49" s="86" t="str">
        <f>IF(はじめに出場選手の入力!L26="","",はじめに出場選手の入力!L26)</f>
        <v/>
      </c>
      <c r="F49" s="87" t="str">
        <f>IF(RIGHTB(E49,2)="小","S"&amp;はじめに出場選手の入力!M26,(IF(RIGHTB(E49,2)="中","J"&amp;はじめに出場選手の入力!M26,(IF(RIGHTB(E49,2)="高","H"&amp;はじめに出場選手の入力!M26,(IF(RIGHTB(E49,2)="一","A"&amp;はじめに出場選手の入力!M26,(IF(RIGHTB(E49,2)="大","D"&amp;はじめに出場選手の入力!M26,"")))))))))</f>
        <v/>
      </c>
      <c r="G49" s="86"/>
      <c r="H49" s="86"/>
      <c r="I49" s="86"/>
      <c r="J49" s="86"/>
      <c r="K49" s="86"/>
      <c r="L49" s="86"/>
      <c r="M49" s="86"/>
      <c r="N49" s="86"/>
      <c r="O49" s="86"/>
      <c r="P49" s="86">
        <f t="shared" si="1"/>
        <v>0</v>
      </c>
      <c r="Q49" s="5"/>
      <c r="R49" t="s">
        <v>107</v>
      </c>
    </row>
    <row r="50" spans="1:24" ht="13.5" customHeight="1" x14ac:dyDescent="0.2">
      <c r="A50" s="7">
        <v>13</v>
      </c>
      <c r="B50" s="2" t="str">
        <f>IF(はじめに出場選手の入力!I27="","",はじめに出場選手の入力!I27)</f>
        <v/>
      </c>
      <c r="C50" s="2" t="str">
        <f>IF(はじめに出場選手の入力!J27="","",はじめに出場選手の入力!J27)</f>
        <v/>
      </c>
      <c r="D50" s="2" t="str">
        <f>IF(はじめに出場選手の入力!K27="","",はじめに出場選手の入力!K27)</f>
        <v/>
      </c>
      <c r="E50" s="2" t="str">
        <f>IF(はじめに出場選手の入力!L27="","",はじめに出場選手の入力!L27)</f>
        <v/>
      </c>
      <c r="F50" s="88" t="str">
        <f>IF(RIGHTB(E50,2)="小","S"&amp;はじめに出場選手の入力!M27,(IF(RIGHTB(E50,2)="中","J"&amp;はじめに出場選手の入力!M27,(IF(RIGHTB(E50,2)="高","H"&amp;はじめに出場選手の入力!M27,(IF(RIGHTB(E50,2)="一","A"&amp;はじめに出場選手の入力!M27,(IF(RIGHTB(E50,2)="大","D"&amp;はじめに出場選手の入力!M27,"")))))))))</f>
        <v/>
      </c>
      <c r="G50" s="2"/>
      <c r="H50" s="2"/>
      <c r="I50" s="2"/>
      <c r="J50" s="2"/>
      <c r="K50" s="2"/>
      <c r="L50" s="2"/>
      <c r="M50" s="2"/>
      <c r="N50" s="2"/>
      <c r="O50" s="2"/>
      <c r="P50" s="2">
        <f t="shared" si="1"/>
        <v>0</v>
      </c>
      <c r="Q50" s="5"/>
    </row>
    <row r="51" spans="1:24" ht="13.5" customHeight="1" x14ac:dyDescent="0.2">
      <c r="A51" s="7">
        <v>14</v>
      </c>
      <c r="B51" s="86" t="str">
        <f>IF(はじめに出場選手の入力!I28="","",はじめに出場選手の入力!I28)</f>
        <v/>
      </c>
      <c r="C51" s="86" t="str">
        <f>IF(はじめに出場選手の入力!J28="","",はじめに出場選手の入力!J28)</f>
        <v/>
      </c>
      <c r="D51" s="86" t="str">
        <f>IF(はじめに出場選手の入力!K28="","",はじめに出場選手の入力!K28)</f>
        <v/>
      </c>
      <c r="E51" s="86" t="str">
        <f>IF(はじめに出場選手の入力!L28="","",はじめに出場選手の入力!L28)</f>
        <v/>
      </c>
      <c r="F51" s="87" t="str">
        <f>IF(RIGHTB(E51,2)="小","S"&amp;はじめに出場選手の入力!M28,(IF(RIGHTB(E51,2)="中","J"&amp;はじめに出場選手の入力!M28,(IF(RIGHTB(E51,2)="高","H"&amp;はじめに出場選手の入力!M28,(IF(RIGHTB(E51,2)="一","A"&amp;はじめに出場選手の入力!M28,(IF(RIGHTB(E51,2)="大","D"&amp;はじめに出場選手の入力!M28,"")))))))))</f>
        <v/>
      </c>
      <c r="G51" s="86"/>
      <c r="H51" s="86"/>
      <c r="I51" s="86"/>
      <c r="J51" s="86"/>
      <c r="K51" s="86"/>
      <c r="L51" s="86"/>
      <c r="M51" s="86"/>
      <c r="N51" s="86"/>
      <c r="O51" s="86"/>
      <c r="P51" s="86">
        <f t="shared" si="1"/>
        <v>0</v>
      </c>
      <c r="Q51" s="5"/>
    </row>
    <row r="52" spans="1:24" x14ac:dyDescent="0.2">
      <c r="A52" s="7">
        <v>15</v>
      </c>
      <c r="B52" s="2" t="str">
        <f>IF(はじめに出場選手の入力!I29="","",はじめに出場選手の入力!I29)</f>
        <v/>
      </c>
      <c r="C52" s="2" t="str">
        <f>IF(はじめに出場選手の入力!J29="","",はじめに出場選手の入力!J29)</f>
        <v/>
      </c>
      <c r="D52" s="2" t="str">
        <f>IF(はじめに出場選手の入力!K29="","",はじめに出場選手の入力!K29)</f>
        <v/>
      </c>
      <c r="E52" s="2" t="str">
        <f>IF(はじめに出場選手の入力!L29="","",はじめに出場選手の入力!L29)</f>
        <v/>
      </c>
      <c r="F52" s="88" t="str">
        <f>IF(RIGHTB(E52,2)="小","S"&amp;はじめに出場選手の入力!M29,(IF(RIGHTB(E52,2)="中","J"&amp;はじめに出場選手の入力!M29,(IF(RIGHTB(E52,2)="高","H"&amp;はじめに出場選手の入力!M29,(IF(RIGHTB(E52,2)="一","A"&amp;はじめに出場選手の入力!M29,(IF(RIGHTB(E52,2)="大","D"&amp;はじめに出場選手の入力!M29,"")))))))))</f>
        <v/>
      </c>
      <c r="G52" s="2"/>
      <c r="H52" s="2"/>
      <c r="I52" s="2"/>
      <c r="J52" s="2"/>
      <c r="K52" s="2"/>
      <c r="L52" s="2"/>
      <c r="M52" s="2"/>
      <c r="N52" s="2"/>
      <c r="O52" s="2"/>
      <c r="P52" s="2">
        <f t="shared" si="1"/>
        <v>0</v>
      </c>
      <c r="Q52" s="5"/>
      <c r="R52" s="80" t="s">
        <v>105</v>
      </c>
    </row>
    <row r="53" spans="1:24" x14ac:dyDescent="0.2">
      <c r="A53" s="7">
        <v>16</v>
      </c>
      <c r="B53" s="86" t="str">
        <f>IF(はじめに出場選手の入力!I30="","",はじめに出場選手の入力!I30)</f>
        <v/>
      </c>
      <c r="C53" s="86" t="str">
        <f>IF(はじめに出場選手の入力!J30="","",はじめに出場選手の入力!J30)</f>
        <v/>
      </c>
      <c r="D53" s="86" t="str">
        <f>IF(はじめに出場選手の入力!K30="","",はじめに出場選手の入力!K30)</f>
        <v/>
      </c>
      <c r="E53" s="86" t="str">
        <f>IF(はじめに出場選手の入力!L30="","",はじめに出場選手の入力!L30)</f>
        <v/>
      </c>
      <c r="F53" s="87" t="str">
        <f>IF(RIGHTB(E53,2)="小","S"&amp;はじめに出場選手の入力!M30,(IF(RIGHTB(E53,2)="中","J"&amp;はじめに出場選手の入力!M30,(IF(RIGHTB(E53,2)="高","H"&amp;はじめに出場選手の入力!M30,(IF(RIGHTB(E53,2)="一","A"&amp;はじめに出場選手の入力!M30,(IF(RIGHTB(E53,2)="大","D"&amp;はじめに出場選手の入力!M30,"")))))))))</f>
        <v/>
      </c>
      <c r="G53" s="86"/>
      <c r="H53" s="86"/>
      <c r="I53" s="86"/>
      <c r="J53" s="86"/>
      <c r="K53" s="86"/>
      <c r="L53" s="86"/>
      <c r="M53" s="86"/>
      <c r="N53" s="86"/>
      <c r="O53" s="86"/>
      <c r="P53" s="86">
        <f t="shared" si="1"/>
        <v>0</v>
      </c>
      <c r="Q53" s="5"/>
      <c r="R53" t="s">
        <v>108</v>
      </c>
      <c r="T53" t="s">
        <v>134</v>
      </c>
    </row>
    <row r="54" spans="1:24" x14ac:dyDescent="0.2">
      <c r="A54" s="7">
        <v>17</v>
      </c>
      <c r="B54" s="2" t="str">
        <f>IF(はじめに出場選手の入力!I31="","",はじめに出場選手の入力!I31)</f>
        <v/>
      </c>
      <c r="C54" s="2" t="str">
        <f>IF(はじめに出場選手の入力!J31="","",はじめに出場選手の入力!J31)</f>
        <v/>
      </c>
      <c r="D54" s="2" t="str">
        <f>IF(はじめに出場選手の入力!K31="","",はじめに出場選手の入力!K31)</f>
        <v/>
      </c>
      <c r="E54" s="2" t="str">
        <f>IF(はじめに出場選手の入力!L31="","",はじめに出場選手の入力!L31)</f>
        <v/>
      </c>
      <c r="F54" s="88" t="str">
        <f>IF(RIGHTB(E54,2)="小","S"&amp;はじめに出場選手の入力!M31,(IF(RIGHTB(E54,2)="中","J"&amp;はじめに出場選手の入力!M31,(IF(RIGHTB(E54,2)="高","H"&amp;はじめに出場選手の入力!M31,(IF(RIGHTB(E54,2)="一","A"&amp;はじめに出場選手の入力!M31,(IF(RIGHTB(E54,2)="大","D"&amp;はじめに出場選手の入力!M31,"")))))))))</f>
        <v/>
      </c>
      <c r="G54" s="2"/>
      <c r="H54" s="2"/>
      <c r="I54" s="2"/>
      <c r="J54" s="2"/>
      <c r="K54" s="2"/>
      <c r="L54" s="2"/>
      <c r="M54" s="2"/>
      <c r="N54" s="2"/>
      <c r="O54" s="2"/>
      <c r="P54" s="2">
        <f t="shared" si="1"/>
        <v>0</v>
      </c>
      <c r="Q54" s="5"/>
      <c r="R54" t="s">
        <v>109</v>
      </c>
      <c r="T54" t="s">
        <v>135</v>
      </c>
    </row>
    <row r="55" spans="1:24" x14ac:dyDescent="0.2">
      <c r="A55" s="7">
        <v>18</v>
      </c>
      <c r="B55" s="86" t="str">
        <f>IF(はじめに出場選手の入力!I32="","",はじめに出場選手の入力!I32)</f>
        <v/>
      </c>
      <c r="C55" s="86" t="str">
        <f>IF(はじめに出場選手の入力!J32="","",はじめに出場選手の入力!J32)</f>
        <v/>
      </c>
      <c r="D55" s="86" t="str">
        <f>IF(はじめに出場選手の入力!K32="","",はじめに出場選手の入力!K32)</f>
        <v/>
      </c>
      <c r="E55" s="86" t="str">
        <f>IF(はじめに出場選手の入力!L32="","",はじめに出場選手の入力!L32)</f>
        <v/>
      </c>
      <c r="F55" s="87" t="str">
        <f>IF(RIGHTB(E55,2)="小","S"&amp;はじめに出場選手の入力!M32,(IF(RIGHTB(E55,2)="中","J"&amp;はじめに出場選手の入力!M32,(IF(RIGHTB(E55,2)="高","H"&amp;はじめに出場選手の入力!M32,(IF(RIGHTB(E55,2)="一","A"&amp;はじめに出場選手の入力!M32,(IF(RIGHTB(E55,2)="大","D"&amp;はじめに出場選手の入力!M32,"")))))))))</f>
        <v/>
      </c>
      <c r="G55" s="86"/>
      <c r="H55" s="86"/>
      <c r="I55" s="86"/>
      <c r="J55" s="86"/>
      <c r="K55" s="86"/>
      <c r="L55" s="86"/>
      <c r="M55" s="86"/>
      <c r="N55" s="86"/>
      <c r="O55" s="86"/>
      <c r="P55" s="86">
        <f t="shared" si="1"/>
        <v>0</v>
      </c>
      <c r="Q55" s="5"/>
      <c r="R55" t="s">
        <v>110</v>
      </c>
      <c r="T55" t="s">
        <v>136</v>
      </c>
    </row>
    <row r="56" spans="1:24" x14ac:dyDescent="0.2">
      <c r="A56" s="7">
        <v>19</v>
      </c>
      <c r="B56" s="2" t="str">
        <f>IF(はじめに出場選手の入力!I33="","",はじめに出場選手の入力!I33)</f>
        <v/>
      </c>
      <c r="C56" s="2" t="str">
        <f>IF(はじめに出場選手の入力!J33="","",はじめに出場選手の入力!J33)</f>
        <v/>
      </c>
      <c r="D56" s="2" t="str">
        <f>IF(はじめに出場選手の入力!K33="","",はじめに出場選手の入力!K33)</f>
        <v/>
      </c>
      <c r="E56" s="2" t="str">
        <f>IF(はじめに出場選手の入力!L33="","",はじめに出場選手の入力!L33)</f>
        <v/>
      </c>
      <c r="F56" s="88" t="str">
        <f>IF(RIGHTB(E56,2)="小","S"&amp;はじめに出場選手の入力!M33,(IF(RIGHTB(E56,2)="中","J"&amp;はじめに出場選手の入力!M33,(IF(RIGHTB(E56,2)="高","H"&amp;はじめに出場選手の入力!M33,(IF(RIGHTB(E56,2)="一","A"&amp;はじめに出場選手の入力!M33,(IF(RIGHTB(E56,2)="大","D"&amp;はじめに出場選手の入力!M33,"")))))))))</f>
        <v/>
      </c>
      <c r="G56" s="2"/>
      <c r="H56" s="2"/>
      <c r="I56" s="2"/>
      <c r="J56" s="2"/>
      <c r="K56" s="2"/>
      <c r="L56" s="2"/>
      <c r="M56" s="2"/>
      <c r="N56" s="2"/>
      <c r="O56" s="2"/>
      <c r="P56" s="2">
        <f t="shared" si="1"/>
        <v>0</v>
      </c>
      <c r="Q56" s="5"/>
    </row>
    <row r="57" spans="1:24" x14ac:dyDescent="0.2">
      <c r="A57" s="7">
        <v>20</v>
      </c>
      <c r="B57" s="86" t="str">
        <f>IF(はじめに出場選手の入力!I34="","",はじめに出場選手の入力!I34)</f>
        <v/>
      </c>
      <c r="C57" s="86" t="str">
        <f>IF(はじめに出場選手の入力!J34="","",はじめに出場選手の入力!J34)</f>
        <v/>
      </c>
      <c r="D57" s="86" t="str">
        <f>IF(はじめに出場選手の入力!K34="","",はじめに出場選手の入力!K34)</f>
        <v/>
      </c>
      <c r="E57" s="86" t="str">
        <f>IF(はじめに出場選手の入力!L34="","",はじめに出場選手の入力!L34)</f>
        <v/>
      </c>
      <c r="F57" s="87" t="str">
        <f>IF(RIGHTB(E57,2)="小","S"&amp;はじめに出場選手の入力!M34,(IF(RIGHTB(E57,2)="中","J"&amp;はじめに出場選手の入力!M34,(IF(RIGHTB(E57,2)="高","H"&amp;はじめに出場選手の入力!M34,(IF(RIGHTB(E57,2)="一","A"&amp;はじめに出場選手の入力!M34,(IF(RIGHTB(E57,2)="大","D"&amp;はじめに出場選手の入力!M34,"")))))))))</f>
        <v/>
      </c>
      <c r="G57" s="86"/>
      <c r="H57" s="86"/>
      <c r="I57" s="86"/>
      <c r="J57" s="86"/>
      <c r="K57" s="86"/>
      <c r="L57" s="86"/>
      <c r="M57" s="86"/>
      <c r="N57" s="86"/>
      <c r="O57" s="86"/>
      <c r="P57" s="86">
        <f t="shared" si="1"/>
        <v>0</v>
      </c>
      <c r="Q57" s="5"/>
    </row>
    <row r="58" spans="1:24" ht="13.5" customHeight="1" x14ac:dyDescent="0.2">
      <c r="A58" s="7">
        <v>21</v>
      </c>
      <c r="B58" s="2" t="str">
        <f>IF(はじめに出場選手の入力!I35="","",はじめに出場選手の入力!I35)</f>
        <v/>
      </c>
      <c r="C58" s="2" t="str">
        <f>IF(はじめに出場選手の入力!J35="","",はじめに出場選手の入力!J35)</f>
        <v/>
      </c>
      <c r="D58" s="2" t="str">
        <f>IF(はじめに出場選手の入力!K35="","",はじめに出場選手の入力!K35)</f>
        <v/>
      </c>
      <c r="E58" s="2" t="str">
        <f>IF(はじめに出場選手の入力!L35="","",はじめに出場選手の入力!L35)</f>
        <v/>
      </c>
      <c r="F58" s="88" t="str">
        <f>IF(RIGHTB(E58,2)="小","S"&amp;はじめに出場選手の入力!M35,(IF(RIGHTB(E58,2)="中","J"&amp;はじめに出場選手の入力!M35,(IF(RIGHTB(E58,2)="高","H"&amp;はじめに出場選手の入力!M35,(IF(RIGHTB(E58,2)="一","A"&amp;はじめに出場選手の入力!M35,(IF(RIGHTB(E58,2)="大","D"&amp;はじめに出場選手の入力!M35,"")))))))))</f>
        <v/>
      </c>
      <c r="G58" s="2"/>
      <c r="H58" s="2"/>
      <c r="I58" s="2"/>
      <c r="J58" s="2"/>
      <c r="K58" s="2"/>
      <c r="L58" s="2"/>
      <c r="M58" s="2"/>
      <c r="N58" s="2"/>
      <c r="O58" s="2"/>
      <c r="P58" s="2">
        <f t="shared" si="1"/>
        <v>0</v>
      </c>
      <c r="Q58" s="5"/>
      <c r="W58" s="21"/>
      <c r="X58" s="21"/>
    </row>
    <row r="59" spans="1:24" x14ac:dyDescent="0.2">
      <c r="A59" s="7">
        <v>22</v>
      </c>
      <c r="B59" s="86" t="str">
        <f>IF(はじめに出場選手の入力!I36="","",はじめに出場選手の入力!I36)</f>
        <v/>
      </c>
      <c r="C59" s="86" t="str">
        <f>IF(はじめに出場選手の入力!J36="","",はじめに出場選手の入力!J36)</f>
        <v/>
      </c>
      <c r="D59" s="86" t="str">
        <f>IF(はじめに出場選手の入力!K36="","",はじめに出場選手の入力!K36)</f>
        <v/>
      </c>
      <c r="E59" s="86" t="str">
        <f>IF(はじめに出場選手の入力!L36="","",はじめに出場選手の入力!L36)</f>
        <v/>
      </c>
      <c r="F59" s="87" t="str">
        <f>IF(RIGHTB(E59,2)="小","S"&amp;はじめに出場選手の入力!M36,(IF(RIGHTB(E59,2)="中","J"&amp;はじめに出場選手の入力!M36,(IF(RIGHTB(E59,2)="高","H"&amp;はじめに出場選手の入力!M36,(IF(RIGHTB(E59,2)="一","A"&amp;はじめに出場選手の入力!M36,(IF(RIGHTB(E59,2)="大","D"&amp;はじめに出場選手の入力!M36,"")))))))))</f>
        <v/>
      </c>
      <c r="G59" s="86"/>
      <c r="H59" s="86"/>
      <c r="I59" s="86"/>
      <c r="J59" s="86"/>
      <c r="K59" s="86"/>
      <c r="L59" s="86"/>
      <c r="M59" s="86"/>
      <c r="N59" s="86"/>
      <c r="O59" s="86"/>
      <c r="P59" s="86">
        <f t="shared" si="1"/>
        <v>0</v>
      </c>
      <c r="Q59" s="5"/>
      <c r="W59" s="21"/>
      <c r="X59" s="21"/>
    </row>
    <row r="60" spans="1:24" x14ac:dyDescent="0.2">
      <c r="A60" s="7">
        <v>23</v>
      </c>
      <c r="B60" s="2" t="str">
        <f>IF(はじめに出場選手の入力!I37="","",はじめに出場選手の入力!I37)</f>
        <v/>
      </c>
      <c r="C60" s="2" t="str">
        <f>IF(はじめに出場選手の入力!J37="","",はじめに出場選手の入力!J37)</f>
        <v/>
      </c>
      <c r="D60" s="2" t="str">
        <f>IF(はじめに出場選手の入力!K37="","",はじめに出場選手の入力!K37)</f>
        <v/>
      </c>
      <c r="E60" s="2" t="str">
        <f>IF(はじめに出場選手の入力!L37="","",はじめに出場選手の入力!L37)</f>
        <v/>
      </c>
      <c r="F60" s="88" t="str">
        <f>IF(RIGHTB(E60,2)="小","S"&amp;はじめに出場選手の入力!M37,(IF(RIGHTB(E60,2)="中","J"&amp;はじめに出場選手の入力!M37,(IF(RIGHTB(E60,2)="高","H"&amp;はじめに出場選手の入力!M37,(IF(RIGHTB(E60,2)="一","A"&amp;はじめに出場選手の入力!M37,(IF(RIGHTB(E60,2)="大","D"&amp;はじめに出場選手の入力!M37,"")))))))))</f>
        <v/>
      </c>
      <c r="G60" s="2"/>
      <c r="H60" s="2"/>
      <c r="I60" s="2"/>
      <c r="J60" s="2"/>
      <c r="K60" s="2"/>
      <c r="L60" s="2"/>
      <c r="M60" s="2"/>
      <c r="N60" s="2"/>
      <c r="O60" s="2"/>
      <c r="P60" s="2">
        <f t="shared" si="1"/>
        <v>0</v>
      </c>
      <c r="Q60" s="5"/>
      <c r="W60" s="21"/>
      <c r="X60" s="21"/>
    </row>
    <row r="61" spans="1:24" x14ac:dyDescent="0.2">
      <c r="A61" s="7">
        <v>24</v>
      </c>
      <c r="B61" s="86" t="str">
        <f>IF(はじめに出場選手の入力!I38="","",はじめに出場選手の入力!I38)</f>
        <v/>
      </c>
      <c r="C61" s="86" t="str">
        <f>IF(はじめに出場選手の入力!J38="","",はじめに出場選手の入力!J38)</f>
        <v/>
      </c>
      <c r="D61" s="86" t="str">
        <f>IF(はじめに出場選手の入力!K38="","",はじめに出場選手の入力!K38)</f>
        <v/>
      </c>
      <c r="E61" s="86" t="str">
        <f>IF(はじめに出場選手の入力!L38="","",はじめに出場選手の入力!L38)</f>
        <v/>
      </c>
      <c r="F61" s="87" t="str">
        <f>IF(RIGHTB(E61,2)="小","S"&amp;はじめに出場選手の入力!M38,(IF(RIGHTB(E61,2)="中","J"&amp;はじめに出場選手の入力!M38,(IF(RIGHTB(E61,2)="高","H"&amp;はじめに出場選手の入力!M38,(IF(RIGHTB(E61,2)="一","A"&amp;はじめに出場選手の入力!M38,(IF(RIGHTB(E61,2)="大","D"&amp;はじめに出場選手の入力!M38,"")))))))))</f>
        <v/>
      </c>
      <c r="G61" s="86"/>
      <c r="H61" s="86"/>
      <c r="I61" s="86"/>
      <c r="J61" s="86"/>
      <c r="K61" s="86"/>
      <c r="L61" s="86"/>
      <c r="M61" s="86"/>
      <c r="N61" s="86"/>
      <c r="O61" s="86"/>
      <c r="P61" s="86">
        <f t="shared" si="1"/>
        <v>0</v>
      </c>
      <c r="Q61" s="5"/>
      <c r="W61" s="21"/>
      <c r="X61" s="21"/>
    </row>
    <row r="62" spans="1:24" x14ac:dyDescent="0.2">
      <c r="A62" s="7">
        <v>25</v>
      </c>
      <c r="B62" s="2" t="str">
        <f>IF(はじめに出場選手の入力!I39="","",はじめに出場選手の入力!I39)</f>
        <v/>
      </c>
      <c r="C62" s="2" t="str">
        <f>IF(はじめに出場選手の入力!J39="","",はじめに出場選手の入力!J39)</f>
        <v/>
      </c>
      <c r="D62" s="2" t="str">
        <f>IF(はじめに出場選手の入力!K39="","",はじめに出場選手の入力!K39)</f>
        <v/>
      </c>
      <c r="E62" s="2" t="str">
        <f>IF(はじめに出場選手の入力!L39="","",はじめに出場選手の入力!L39)</f>
        <v/>
      </c>
      <c r="F62" s="88" t="str">
        <f>IF(RIGHTB(E62,2)="小","S"&amp;はじめに出場選手の入力!M39,(IF(RIGHTB(E62,2)="中","J"&amp;はじめに出場選手の入力!M39,(IF(RIGHTB(E62,2)="高","H"&amp;はじめに出場選手の入力!M39,(IF(RIGHTB(E62,2)="一","A"&amp;はじめに出場選手の入力!M39,(IF(RIGHTB(E62,2)="大","D"&amp;はじめに出場選手の入力!M39,"")))))))))</f>
        <v/>
      </c>
      <c r="G62" s="2"/>
      <c r="H62" s="2"/>
      <c r="I62" s="2"/>
      <c r="J62" s="2"/>
      <c r="K62" s="2"/>
      <c r="L62" s="2"/>
      <c r="M62" s="2"/>
      <c r="N62" s="2"/>
      <c r="O62" s="2"/>
      <c r="P62" s="2">
        <f t="shared" si="1"/>
        <v>0</v>
      </c>
      <c r="Q62" s="5"/>
      <c r="W62" s="21"/>
      <c r="X62" s="21"/>
    </row>
    <row r="63" spans="1:24" x14ac:dyDescent="0.2">
      <c r="A63" s="7">
        <v>26</v>
      </c>
      <c r="B63" s="86" t="str">
        <f>IF(はじめに出場選手の入力!I40="","",はじめに出場選手の入力!I40)</f>
        <v/>
      </c>
      <c r="C63" s="86" t="str">
        <f>IF(はじめに出場選手の入力!J40="","",はじめに出場選手の入力!J40)</f>
        <v/>
      </c>
      <c r="D63" s="86" t="str">
        <f>IF(はじめに出場選手の入力!K40="","",はじめに出場選手の入力!K40)</f>
        <v/>
      </c>
      <c r="E63" s="86" t="str">
        <f>IF(はじめに出場選手の入力!L40="","",はじめに出場選手の入力!L40)</f>
        <v/>
      </c>
      <c r="F63" s="87" t="str">
        <f>IF(RIGHTB(E63,2)="小","S"&amp;はじめに出場選手の入力!M40,(IF(RIGHTB(E63,2)="中","J"&amp;はじめに出場選手の入力!M40,(IF(RIGHTB(E63,2)="高","H"&amp;はじめに出場選手の入力!M40,(IF(RIGHTB(E63,2)="一","A"&amp;はじめに出場選手の入力!M40,(IF(RIGHTB(E63,2)="大","D"&amp;はじめに出場選手の入力!M40,"")))))))))</f>
        <v/>
      </c>
      <c r="G63" s="86"/>
      <c r="H63" s="86"/>
      <c r="I63" s="86"/>
      <c r="J63" s="86"/>
      <c r="K63" s="86"/>
      <c r="L63" s="86"/>
      <c r="M63" s="86"/>
      <c r="N63" s="86"/>
      <c r="O63" s="86"/>
      <c r="P63" s="86">
        <f t="shared" si="1"/>
        <v>0</v>
      </c>
      <c r="W63" s="21"/>
      <c r="X63" s="21"/>
    </row>
    <row r="64" spans="1:24" x14ac:dyDescent="0.2">
      <c r="A64" s="7">
        <v>27</v>
      </c>
      <c r="B64" s="2" t="str">
        <f>IF(はじめに出場選手の入力!I41="","",はじめに出場選手の入力!I41)</f>
        <v/>
      </c>
      <c r="C64" s="2" t="str">
        <f>IF(はじめに出場選手の入力!J41="","",はじめに出場選手の入力!J41)</f>
        <v/>
      </c>
      <c r="D64" s="2" t="str">
        <f>IF(はじめに出場選手の入力!K41="","",はじめに出場選手の入力!K41)</f>
        <v/>
      </c>
      <c r="E64" s="2" t="str">
        <f>IF(はじめに出場選手の入力!L41="","",はじめに出場選手の入力!L41)</f>
        <v/>
      </c>
      <c r="F64" s="88" t="str">
        <f>IF(RIGHTB(E64,2)="小","S"&amp;はじめに出場選手の入力!M41,(IF(RIGHTB(E64,2)="中","J"&amp;はじめに出場選手の入力!M41,(IF(RIGHTB(E64,2)="高","H"&amp;はじめに出場選手の入力!M41,(IF(RIGHTB(E64,2)="一","A"&amp;はじめに出場選手の入力!M41,(IF(RIGHTB(E64,2)="大","D"&amp;はじめに出場選手の入力!M41,"")))))))))</f>
        <v/>
      </c>
      <c r="G64" s="2"/>
      <c r="H64" s="2"/>
      <c r="I64" s="2"/>
      <c r="J64" s="2"/>
      <c r="K64" s="2"/>
      <c r="L64" s="2"/>
      <c r="M64" s="2"/>
      <c r="N64" s="2"/>
      <c r="O64" s="2"/>
      <c r="P64" s="2">
        <f t="shared" si="1"/>
        <v>0</v>
      </c>
      <c r="W64" s="21"/>
      <c r="X64" s="21"/>
    </row>
    <row r="65" spans="1:24" x14ac:dyDescent="0.2">
      <c r="A65" s="7">
        <v>28</v>
      </c>
      <c r="B65" s="86" t="str">
        <f>IF(はじめに出場選手の入力!I42="","",はじめに出場選手の入力!I42)</f>
        <v/>
      </c>
      <c r="C65" s="86" t="str">
        <f>IF(はじめに出場選手の入力!J42="","",はじめに出場選手の入力!J42)</f>
        <v/>
      </c>
      <c r="D65" s="86" t="str">
        <f>IF(はじめに出場選手の入力!K42="","",はじめに出場選手の入力!K42)</f>
        <v/>
      </c>
      <c r="E65" s="86" t="str">
        <f>IF(はじめに出場選手の入力!L42="","",はじめに出場選手の入力!L42)</f>
        <v/>
      </c>
      <c r="F65" s="87" t="str">
        <f>IF(RIGHTB(E65,2)="小","S"&amp;はじめに出場選手の入力!M42,(IF(RIGHTB(E65,2)="中","J"&amp;はじめに出場選手の入力!M42,(IF(RIGHTB(E65,2)="高","H"&amp;はじめに出場選手の入力!M42,(IF(RIGHTB(E65,2)="一","A"&amp;はじめに出場選手の入力!M42,(IF(RIGHTB(E65,2)="大","D"&amp;はじめに出場選手の入力!M42,"")))))))))</f>
        <v/>
      </c>
      <c r="G65" s="86"/>
      <c r="H65" s="86"/>
      <c r="I65" s="86"/>
      <c r="J65" s="86"/>
      <c r="K65" s="86"/>
      <c r="L65" s="86"/>
      <c r="M65" s="86"/>
      <c r="N65" s="86"/>
      <c r="O65" s="86"/>
      <c r="P65" s="86">
        <f t="shared" si="1"/>
        <v>0</v>
      </c>
      <c r="W65" s="21"/>
      <c r="X65" s="21"/>
    </row>
    <row r="66" spans="1:24" x14ac:dyDescent="0.2">
      <c r="A66" s="7">
        <v>29</v>
      </c>
      <c r="B66" s="2" t="str">
        <f>IF(はじめに出場選手の入力!I43="","",はじめに出場選手の入力!I43)</f>
        <v/>
      </c>
      <c r="C66" s="2" t="str">
        <f>IF(はじめに出場選手の入力!J43="","",はじめに出場選手の入力!J43)</f>
        <v/>
      </c>
      <c r="D66" s="2" t="str">
        <f>IF(はじめに出場選手の入力!K43="","",はじめに出場選手の入力!K43)</f>
        <v/>
      </c>
      <c r="E66" s="2" t="str">
        <f>IF(はじめに出場選手の入力!L43="","",はじめに出場選手の入力!L43)</f>
        <v/>
      </c>
      <c r="F66" s="88" t="str">
        <f>IF(RIGHTB(E66,2)="小","S"&amp;はじめに出場選手の入力!M43,(IF(RIGHTB(E66,2)="中","J"&amp;はじめに出場選手の入力!M43,(IF(RIGHTB(E66,2)="高","H"&amp;はじめに出場選手の入力!M43,(IF(RIGHTB(E66,2)="一","A"&amp;はじめに出場選手の入力!M43,(IF(RIGHTB(E66,2)="大","D"&amp;はじめに出場選手の入力!M43,"")))))))))</f>
        <v/>
      </c>
      <c r="G66" s="2"/>
      <c r="H66" s="2"/>
      <c r="I66" s="2"/>
      <c r="J66" s="2"/>
      <c r="K66" s="2"/>
      <c r="L66" s="2"/>
      <c r="M66" s="2"/>
      <c r="N66" s="2"/>
      <c r="O66" s="2"/>
      <c r="P66" s="2">
        <f t="shared" si="1"/>
        <v>0</v>
      </c>
      <c r="W66" s="21"/>
      <c r="X66" s="21"/>
    </row>
    <row r="67" spans="1:24" x14ac:dyDescent="0.2">
      <c r="A67" s="7">
        <v>30</v>
      </c>
      <c r="B67" s="86" t="str">
        <f>IF(はじめに出場選手の入力!I44="","",はじめに出場選手の入力!I44)</f>
        <v/>
      </c>
      <c r="C67" s="86" t="str">
        <f>IF(はじめに出場選手の入力!J44="","",はじめに出場選手の入力!J44)</f>
        <v/>
      </c>
      <c r="D67" s="86" t="str">
        <f>IF(はじめに出場選手の入力!K44="","",はじめに出場選手の入力!K44)</f>
        <v/>
      </c>
      <c r="E67" s="86" t="str">
        <f>IF(はじめに出場選手の入力!L44="","",はじめに出場選手の入力!L44)</f>
        <v/>
      </c>
      <c r="F67" s="87" t="str">
        <f>IF(RIGHTB(E67,2)="小","S"&amp;はじめに出場選手の入力!M44,(IF(RIGHTB(E67,2)="中","J"&amp;はじめに出場選手の入力!M44,(IF(RIGHTB(E67,2)="高","H"&amp;はじめに出場選手の入力!M44,(IF(RIGHTB(E67,2)="一","A"&amp;はじめに出場選手の入力!M44,(IF(RIGHTB(E67,2)="大","D"&amp;はじめに出場選手の入力!M44,"")))))))))</f>
        <v/>
      </c>
      <c r="G67" s="86"/>
      <c r="H67" s="86"/>
      <c r="I67" s="86"/>
      <c r="J67" s="86"/>
      <c r="K67" s="86"/>
      <c r="L67" s="86"/>
      <c r="M67" s="86"/>
      <c r="N67" s="86"/>
      <c r="O67" s="86"/>
      <c r="P67" s="86">
        <f t="shared" si="1"/>
        <v>0</v>
      </c>
      <c r="W67" s="21"/>
      <c r="X67" s="21"/>
    </row>
  </sheetData>
  <sheetProtection selectLockedCells="1"/>
  <sortState xmlns:xlrd2="http://schemas.microsoft.com/office/spreadsheetml/2017/richdata2" ref="A3:WWS239">
    <sortCondition ref="G3:G239"/>
  </sortState>
  <customSheetViews>
    <customSheetView guid="{960CDFFA-2720-416F-86BE-61EFB67F3268}" scale="85">
      <selection activeCell="L6" sqref="L6"/>
      <colBreaks count="1" manualBreakCount="1">
        <brk id="24" max="1048575" man="1"/>
      </colBreaks>
      <pageMargins left="0.70866141732283472" right="0.70866141732283472" top="0.74803149606299213" bottom="0.48" header="0.31496062992125984" footer="0.31496062992125984"/>
      <pageSetup paperSize="9" scale="69" orientation="landscape" r:id="rId1"/>
    </customSheetView>
  </customSheetViews>
  <mergeCells count="9">
    <mergeCell ref="W40:W43"/>
    <mergeCell ref="C1:C2"/>
    <mergeCell ref="R38:T39"/>
    <mergeCell ref="R42:T43"/>
    <mergeCell ref="W2:W4"/>
    <mergeCell ref="W23:W25"/>
    <mergeCell ref="W29:W34"/>
    <mergeCell ref="G36:P36"/>
    <mergeCell ref="G3:T3"/>
  </mergeCells>
  <phoneticPr fontId="5"/>
  <pageMargins left="0.70866141732283472" right="0.70866141732283472" top="0.74803149606299213" bottom="0.48" header="0.31496062992125984" footer="0.31496062992125984"/>
  <pageSetup paperSize="9" scale="69" orientation="landscape" r:id="rId2"/>
  <colBreaks count="1" manualBreakCount="1">
    <brk id="2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FF00"/>
  </sheetPr>
  <dimension ref="A1:AG70"/>
  <sheetViews>
    <sheetView zoomScale="55" zoomScaleNormal="55" workbookViewId="0">
      <selection activeCell="AB26" sqref="AB26"/>
    </sheetView>
  </sheetViews>
  <sheetFormatPr defaultColWidth="9" defaultRowHeight="13.2" x14ac:dyDescent="0.2"/>
  <cols>
    <col min="1" max="1" width="8.21875" style="26" customWidth="1"/>
    <col min="2" max="2" width="10.44140625" style="26" customWidth="1"/>
    <col min="3" max="3" width="22" style="30" customWidth="1"/>
    <col min="4" max="4" width="11.21875" style="55" customWidth="1"/>
    <col min="5" max="5" width="7.88671875" style="56" customWidth="1"/>
    <col min="6" max="6" width="15.33203125" style="26" customWidth="1"/>
    <col min="7" max="7" width="6" style="26" customWidth="1"/>
    <col min="8" max="8" width="7.88671875" style="56" customWidth="1"/>
    <col min="9" max="9" width="15.33203125" style="26" customWidth="1"/>
    <col min="10" max="10" width="6" style="26" customWidth="1"/>
    <col min="11" max="11" width="7.88671875" style="56" customWidth="1"/>
    <col min="12" max="12" width="15.33203125" style="26" customWidth="1"/>
    <col min="13" max="13" width="6" style="26" customWidth="1"/>
    <col min="14" max="14" width="7.88671875" style="56" customWidth="1"/>
    <col min="15" max="15" width="15.33203125" style="30" customWidth="1"/>
    <col min="16" max="16" width="6" style="30" customWidth="1"/>
    <col min="17" max="17" width="7.88671875" style="56" customWidth="1"/>
    <col min="18" max="18" width="15.33203125" style="26" customWidth="1"/>
    <col min="19" max="19" width="6" style="26" customWidth="1"/>
    <col min="20" max="20" width="7.88671875" style="56" customWidth="1"/>
    <col min="21" max="21" width="15.33203125" style="26" customWidth="1"/>
    <col min="22" max="22" width="6" style="26" customWidth="1"/>
    <col min="23" max="23" width="4.33203125" customWidth="1"/>
    <col min="24" max="24" width="21.33203125" customWidth="1"/>
    <col min="25" max="25" width="3.33203125" customWidth="1"/>
    <col min="26" max="28" width="8.77734375" customWidth="1"/>
    <col min="29" max="29" width="6.88671875" customWidth="1"/>
    <col min="30" max="30" width="7.21875" customWidth="1"/>
    <col min="31" max="31" width="11.77734375" customWidth="1"/>
    <col min="32" max="32" width="6.21875" customWidth="1"/>
    <col min="33" max="33" width="6.88671875" customWidth="1"/>
  </cols>
  <sheetData>
    <row r="1" spans="1:33" ht="19.5" customHeight="1" x14ac:dyDescent="0.2">
      <c r="A1" s="41" t="s">
        <v>74</v>
      </c>
      <c r="B1" s="27" t="s">
        <v>25</v>
      </c>
      <c r="C1" s="27" t="s">
        <v>59</v>
      </c>
      <c r="D1" s="53" t="s">
        <v>60</v>
      </c>
      <c r="E1" s="54" t="s">
        <v>61</v>
      </c>
      <c r="F1" s="28" t="s">
        <v>35</v>
      </c>
      <c r="G1" s="28" t="s">
        <v>62</v>
      </c>
      <c r="H1" s="54" t="s">
        <v>61</v>
      </c>
      <c r="I1" s="28" t="s">
        <v>35</v>
      </c>
      <c r="J1" s="28" t="s">
        <v>62</v>
      </c>
      <c r="K1" s="54" t="s">
        <v>61</v>
      </c>
      <c r="L1" s="28" t="s">
        <v>35</v>
      </c>
      <c r="M1" s="28" t="s">
        <v>62</v>
      </c>
      <c r="N1" s="54" t="s">
        <v>61</v>
      </c>
      <c r="O1" s="28" t="s">
        <v>35</v>
      </c>
      <c r="P1" s="28" t="s">
        <v>62</v>
      </c>
      <c r="Q1" s="54" t="s">
        <v>61</v>
      </c>
      <c r="R1" s="28" t="s">
        <v>35</v>
      </c>
      <c r="S1" s="28" t="s">
        <v>62</v>
      </c>
      <c r="T1" s="54" t="s">
        <v>61</v>
      </c>
      <c r="U1" s="28" t="s">
        <v>35</v>
      </c>
      <c r="V1" s="28" t="s">
        <v>62</v>
      </c>
    </row>
    <row r="2" spans="1:33" ht="16.8" thickBot="1" x14ac:dyDescent="0.25">
      <c r="A2" s="29" t="s">
        <v>63</v>
      </c>
      <c r="B2" s="45" t="s">
        <v>21</v>
      </c>
      <c r="C2" s="46" t="s">
        <v>93</v>
      </c>
      <c r="D2" s="130">
        <v>10260</v>
      </c>
      <c r="E2" s="79">
        <v>781</v>
      </c>
      <c r="F2" s="47" t="s">
        <v>75</v>
      </c>
      <c r="G2" s="48">
        <v>1</v>
      </c>
      <c r="H2" s="79">
        <v>781</v>
      </c>
      <c r="I2" s="47" t="s">
        <v>80</v>
      </c>
      <c r="J2" s="48">
        <v>1</v>
      </c>
      <c r="K2" s="79">
        <v>94</v>
      </c>
      <c r="L2" s="47" t="s">
        <v>76</v>
      </c>
      <c r="M2" s="48">
        <v>2</v>
      </c>
      <c r="N2" s="79">
        <v>96</v>
      </c>
      <c r="O2" s="47" t="s">
        <v>77</v>
      </c>
      <c r="P2" s="48">
        <v>2</v>
      </c>
      <c r="Q2" s="79">
        <v>97</v>
      </c>
      <c r="R2" s="47" t="s">
        <v>78</v>
      </c>
      <c r="S2" s="48">
        <v>1</v>
      </c>
      <c r="T2" s="79">
        <v>100</v>
      </c>
      <c r="U2" s="47" t="s">
        <v>79</v>
      </c>
      <c r="V2" s="48">
        <v>1</v>
      </c>
    </row>
    <row r="3" spans="1:33" ht="20.399999999999999" customHeight="1" x14ac:dyDescent="0.2">
      <c r="D3" s="55" t="s">
        <v>89</v>
      </c>
      <c r="G3" s="134" t="s">
        <v>156</v>
      </c>
      <c r="H3" s="132"/>
      <c r="I3" s="132"/>
      <c r="J3" s="132"/>
      <c r="K3" s="132"/>
      <c r="L3" s="132"/>
      <c r="M3" s="132"/>
      <c r="N3" s="132"/>
      <c r="O3" s="132"/>
      <c r="P3" s="132"/>
      <c r="Q3" s="132"/>
      <c r="R3" s="132"/>
      <c r="S3" s="132"/>
      <c r="T3" s="132"/>
      <c r="U3" s="132"/>
      <c r="V3" s="132"/>
      <c r="X3" s="269" t="s">
        <v>41</v>
      </c>
    </row>
    <row r="4" spans="1:33" ht="20.399999999999999" customHeight="1" thickBot="1" x14ac:dyDescent="0.25">
      <c r="G4" s="134" t="s">
        <v>162</v>
      </c>
      <c r="H4" s="133"/>
      <c r="I4" s="133"/>
      <c r="J4" s="133"/>
      <c r="K4" s="133"/>
      <c r="L4" s="133"/>
      <c r="M4" s="133"/>
      <c r="N4" s="133"/>
      <c r="O4" s="133"/>
      <c r="P4" s="133"/>
      <c r="Q4" s="133"/>
      <c r="R4" s="133"/>
      <c r="S4" s="133"/>
      <c r="T4" s="133"/>
      <c r="U4" s="133"/>
      <c r="V4" s="133"/>
      <c r="X4" s="270"/>
    </row>
    <row r="5" spans="1:33" ht="18.600000000000001" thickBot="1" x14ac:dyDescent="0.25">
      <c r="A5" s="39" t="s">
        <v>58</v>
      </c>
      <c r="B5" s="40"/>
      <c r="C5" s="40"/>
      <c r="D5" s="57"/>
      <c r="E5" s="58"/>
      <c r="F5" s="31"/>
      <c r="G5" s="144" t="s">
        <v>161</v>
      </c>
      <c r="H5" s="59"/>
      <c r="I5" s="32"/>
      <c r="J5" s="32"/>
      <c r="K5" s="58"/>
      <c r="L5" s="31"/>
      <c r="M5" s="31"/>
      <c r="N5" s="62"/>
      <c r="O5" s="32"/>
      <c r="P5" s="32"/>
      <c r="Q5" s="62"/>
      <c r="R5" s="31"/>
      <c r="S5" s="31"/>
      <c r="T5" s="58"/>
      <c r="U5" s="32"/>
      <c r="V5" s="32"/>
      <c r="W5" s="33"/>
      <c r="X5" s="271"/>
      <c r="Z5" s="38" t="s">
        <v>54</v>
      </c>
      <c r="AD5" s="261" t="s">
        <v>152</v>
      </c>
      <c r="AE5" s="262"/>
      <c r="AF5" s="263"/>
    </row>
    <row r="6" spans="1:33" ht="17.399999999999999" customHeight="1" x14ac:dyDescent="0.2">
      <c r="A6" s="34"/>
      <c r="B6" s="27" t="s">
        <v>25</v>
      </c>
      <c r="C6" s="27" t="s">
        <v>59</v>
      </c>
      <c r="D6" s="53" t="s">
        <v>60</v>
      </c>
      <c r="E6" s="53" t="s">
        <v>61</v>
      </c>
      <c r="F6" s="27" t="s">
        <v>35</v>
      </c>
      <c r="G6" s="27" t="s">
        <v>62</v>
      </c>
      <c r="H6" s="53" t="s">
        <v>61</v>
      </c>
      <c r="I6" s="27" t="s">
        <v>35</v>
      </c>
      <c r="J6" s="27" t="s">
        <v>62</v>
      </c>
      <c r="K6" s="53" t="s">
        <v>61</v>
      </c>
      <c r="L6" s="27" t="s">
        <v>35</v>
      </c>
      <c r="M6" s="27" t="s">
        <v>62</v>
      </c>
      <c r="N6" s="53" t="s">
        <v>61</v>
      </c>
      <c r="O6" s="27" t="s">
        <v>35</v>
      </c>
      <c r="P6" s="27" t="s">
        <v>62</v>
      </c>
      <c r="Q6" s="53" t="s">
        <v>61</v>
      </c>
      <c r="R6" s="27" t="s">
        <v>35</v>
      </c>
      <c r="S6" s="27" t="s">
        <v>62</v>
      </c>
      <c r="T6" s="53" t="s">
        <v>61</v>
      </c>
      <c r="U6" s="27" t="s">
        <v>35</v>
      </c>
      <c r="V6" s="27" t="s">
        <v>62</v>
      </c>
      <c r="W6" s="33"/>
      <c r="Z6" s="3" t="s">
        <v>175</v>
      </c>
      <c r="AA6" s="3" t="s">
        <v>176</v>
      </c>
      <c r="AB6" s="143" t="s">
        <v>85</v>
      </c>
      <c r="AD6" s="3" t="s">
        <v>163</v>
      </c>
      <c r="AE6" s="3" t="s">
        <v>35</v>
      </c>
      <c r="AF6" s="3" t="s">
        <v>62</v>
      </c>
      <c r="AG6" s="5"/>
    </row>
    <row r="7" spans="1:33" ht="17.399999999999999" customHeight="1" x14ac:dyDescent="0.2">
      <c r="A7" s="35" t="s">
        <v>63</v>
      </c>
      <c r="B7" s="49" t="str">
        <f>はじめに出場選手の入力!$C$5</f>
        <v>石川県</v>
      </c>
      <c r="C7" s="50" t="str">
        <f>+はじめに出場選手の入力!$E$5&amp;"　"&amp;"共通"</f>
        <v>　共通</v>
      </c>
      <c r="D7" s="131"/>
      <c r="E7" s="78"/>
      <c r="F7" s="51" t="str">
        <f>IF(E7="","",VLOOKUP(E7,はじめに出場選手の入力!$C$15:$F$44,2))</f>
        <v/>
      </c>
      <c r="G7" s="52" t="str">
        <f>IF(E7="","",VLOOKUP(E7,はじめに出場選手の入力!$C$15:$F$44,4))</f>
        <v/>
      </c>
      <c r="H7" s="78"/>
      <c r="I7" s="51" t="str">
        <f>IF(H7="","",VLOOKUP(H7,はじめに出場選手の入力!$C$15:$F$44,2))</f>
        <v/>
      </c>
      <c r="J7" s="52" t="str">
        <f>IF(H7="","",VLOOKUP(H7,はじめに出場選手の入力!$C$15:$F$44,4))</f>
        <v/>
      </c>
      <c r="K7" s="78"/>
      <c r="L7" s="51" t="str">
        <f>IF(K7="","",VLOOKUP(K7,はじめに出場選手の入力!$C$15:$F$44,2))</f>
        <v/>
      </c>
      <c r="M7" s="52" t="str">
        <f>IF(K7="","",VLOOKUP(K7,はじめに出場選手の入力!$C$15:$F$44,4))</f>
        <v/>
      </c>
      <c r="N7" s="78"/>
      <c r="O7" s="51" t="str">
        <f>IF(N7="","",VLOOKUP(N7,はじめに出場選手の入力!$C$15:$F$44,2))</f>
        <v/>
      </c>
      <c r="P7" s="52" t="str">
        <f>IF(N7="","",VLOOKUP(N7,はじめに出場選手の入力!$C$15:$F$44,4))</f>
        <v/>
      </c>
      <c r="Q7" s="78"/>
      <c r="R7" s="51" t="str">
        <f>IF(Q7="","",VLOOKUP(Q7,はじめに出場選手の入力!$C$15:$F$44,2))</f>
        <v/>
      </c>
      <c r="S7" s="52" t="str">
        <f>IF(Q7="","",VLOOKUP(Q7,はじめに出場選手の入力!$C$15:$F$44,4))</f>
        <v/>
      </c>
      <c r="T7" s="78"/>
      <c r="U7" s="51" t="str">
        <f>IF(T7="","",VLOOKUP(T7,はじめに出場選手の入力!$C$15:$F$44,2))</f>
        <v/>
      </c>
      <c r="V7" s="52" t="str">
        <f>IF(T7="","",VLOOKUP(T7,はじめに出場選手の入力!$C$15:$F$44,4))</f>
        <v/>
      </c>
      <c r="W7" s="33"/>
      <c r="Z7" s="268">
        <f>+COUNTA(D7:D14)</f>
        <v>0</v>
      </c>
      <c r="AA7" s="268">
        <f>+COUNTA(D18:D25)</f>
        <v>0</v>
      </c>
      <c r="AB7" s="267">
        <f>+COUNTA(D29:D36)</f>
        <v>0</v>
      </c>
      <c r="AC7" s="5"/>
      <c r="AD7" s="1">
        <f>はじめに出場選手の入力!C15</f>
        <v>0</v>
      </c>
      <c r="AE7" s="3">
        <f>はじめに出場選手の入力!D15</f>
        <v>0</v>
      </c>
      <c r="AF7" s="3">
        <f>はじめに出場選手の入力!F15</f>
        <v>0</v>
      </c>
      <c r="AG7" s="27"/>
    </row>
    <row r="8" spans="1:33" ht="17.399999999999999" customHeight="1" x14ac:dyDescent="0.2">
      <c r="A8" s="121" t="s">
        <v>64</v>
      </c>
      <c r="B8" s="105" t="str">
        <f>はじめに出場選手の入力!$C$5</f>
        <v>石川県</v>
      </c>
      <c r="C8" s="106" t="str">
        <f>+はじめに出場選手の入力!$E$5&amp;"　"&amp;"Ｂ"</f>
        <v>　Ｂ</v>
      </c>
      <c r="D8" s="106"/>
      <c r="E8" s="107"/>
      <c r="F8" s="108" t="str">
        <f>IF(E8="","",VLOOKUP(E8,はじめに出場選手の入力!$C$15:$F$44,2))</f>
        <v/>
      </c>
      <c r="G8" s="109" t="str">
        <f>IF(E8="","",VLOOKUP(E8,はじめに出場選手の入力!$C$15:$F$44,4))</f>
        <v/>
      </c>
      <c r="H8" s="107"/>
      <c r="I8" s="108" t="str">
        <f>IF(H8="","",VLOOKUP(H8,はじめに出場選手の入力!$C$15:$F$44,2))</f>
        <v/>
      </c>
      <c r="J8" s="109" t="str">
        <f>IF(H8="","",VLOOKUP(H8,はじめに出場選手の入力!$C$15:$F$44,4))</f>
        <v/>
      </c>
      <c r="K8" s="107"/>
      <c r="L8" s="108" t="str">
        <f>IF(K8="","",VLOOKUP(K8,はじめに出場選手の入力!$C$15:$F$44,2))</f>
        <v/>
      </c>
      <c r="M8" s="109" t="str">
        <f>IF(K8="","",VLOOKUP(K8,はじめに出場選手の入力!$C$15:$F$44,4))</f>
        <v/>
      </c>
      <c r="N8" s="107"/>
      <c r="O8" s="108" t="str">
        <f>IF(N8="","",VLOOKUP(N8,はじめに出場選手の入力!$C$15:$F$44,2))</f>
        <v/>
      </c>
      <c r="P8" s="109" t="str">
        <f>IF(N8="","",VLOOKUP(N8,はじめに出場選手の入力!$C$15:$F$44,4))</f>
        <v/>
      </c>
      <c r="Q8" s="107"/>
      <c r="R8" s="108" t="str">
        <f>IF(Q8="","",VLOOKUP(Q8,はじめに出場選手の入力!$C$15:$F$44,2))</f>
        <v/>
      </c>
      <c r="S8" s="109" t="str">
        <f>IF(Q8="","",VLOOKUP(Q8,はじめに出場選手の入力!$C$15:$F$44,4))</f>
        <v/>
      </c>
      <c r="T8" s="107"/>
      <c r="U8" s="108" t="str">
        <f>IF(T8="","",VLOOKUP(T8,はじめに出場選手の入力!$C$15:$F$44,2))</f>
        <v/>
      </c>
      <c r="V8" s="109" t="str">
        <f>IF(T8="","",VLOOKUP(T8,はじめに出場選手の入力!$C$15:$F$44,4))</f>
        <v/>
      </c>
      <c r="W8" s="33"/>
      <c r="Z8" s="268"/>
      <c r="AA8" s="268"/>
      <c r="AB8" s="267"/>
      <c r="AC8" s="5"/>
      <c r="AD8" s="1">
        <f>はじめに出場選手の入力!C16</f>
        <v>0</v>
      </c>
      <c r="AE8" s="3">
        <f>はじめに出場選手の入力!D16</f>
        <v>0</v>
      </c>
      <c r="AF8" s="3">
        <f>はじめに出場選手の入力!F16</f>
        <v>0</v>
      </c>
      <c r="AG8" s="36"/>
    </row>
    <row r="9" spans="1:33" ht="17.399999999999999" customHeight="1" thickBot="1" x14ac:dyDescent="0.25">
      <c r="A9" s="121" t="s">
        <v>65</v>
      </c>
      <c r="B9" s="105" t="str">
        <f>はじめに出場選手の入力!$C$5</f>
        <v>石川県</v>
      </c>
      <c r="C9" s="106" t="str">
        <f>+はじめに出場選手の入力!$E$5&amp;"　"&amp;"Ｃ"</f>
        <v>　Ｃ</v>
      </c>
      <c r="D9" s="106"/>
      <c r="E9" s="107"/>
      <c r="F9" s="108" t="str">
        <f>IF(E9="","",VLOOKUP(E9,はじめに出場選手の入力!$C$15:$F$44,2))</f>
        <v/>
      </c>
      <c r="G9" s="109" t="str">
        <f>IF(E9="","",VLOOKUP(E9,はじめに出場選手の入力!$C$15:$F$44,4))</f>
        <v/>
      </c>
      <c r="H9" s="107"/>
      <c r="I9" s="108" t="str">
        <f>IF(H9="","",VLOOKUP(H9,はじめに出場選手の入力!$C$15:$F$44,2))</f>
        <v/>
      </c>
      <c r="J9" s="109" t="str">
        <f>IF(H9="","",VLOOKUP(H9,はじめに出場選手の入力!$C$15:$F$44,4))</f>
        <v/>
      </c>
      <c r="K9" s="107"/>
      <c r="L9" s="108" t="str">
        <f>IF(K9="","",VLOOKUP(K9,はじめに出場選手の入力!$C$15:$F$44,2))</f>
        <v/>
      </c>
      <c r="M9" s="109" t="str">
        <f>IF(K9="","",VLOOKUP(K9,はじめに出場選手の入力!$C$15:$F$44,4))</f>
        <v/>
      </c>
      <c r="N9" s="107"/>
      <c r="O9" s="108" t="str">
        <f>IF(N9="","",VLOOKUP(N9,はじめに出場選手の入力!$C$15:$F$44,2))</f>
        <v/>
      </c>
      <c r="P9" s="109" t="str">
        <f>IF(N9="","",VLOOKUP(N9,はじめに出場選手の入力!$C$15:$F$44,4))</f>
        <v/>
      </c>
      <c r="Q9" s="107"/>
      <c r="R9" s="108" t="str">
        <f>IF(Q9="","",VLOOKUP(Q9,はじめに出場選手の入力!$C$15:$F$44,2))</f>
        <v/>
      </c>
      <c r="S9" s="109" t="str">
        <f>IF(Q9="","",VLOOKUP(Q9,はじめに出場選手の入力!$C$15:$F$44,4))</f>
        <v/>
      </c>
      <c r="T9" s="107"/>
      <c r="U9" s="108" t="str">
        <f>IF(T9="","",VLOOKUP(T9,はじめに出場選手の入力!$C$15:$F$44,2))</f>
        <v/>
      </c>
      <c r="V9" s="109" t="str">
        <f>IF(T9="","",VLOOKUP(T9,はじめに出場選手の入力!$C$15:$F$44,4))</f>
        <v/>
      </c>
      <c r="AC9" s="5"/>
      <c r="AD9" s="1">
        <f>はじめに出場選手の入力!C17</f>
        <v>0</v>
      </c>
      <c r="AE9" s="3">
        <f>はじめに出場選手の入力!D17</f>
        <v>0</v>
      </c>
      <c r="AF9" s="3">
        <f>はじめに出場選手の入力!F17</f>
        <v>0</v>
      </c>
      <c r="AG9" s="36"/>
    </row>
    <row r="10" spans="1:33" ht="17.399999999999999" customHeight="1" x14ac:dyDescent="0.2">
      <c r="A10" s="121" t="s">
        <v>66</v>
      </c>
      <c r="B10" s="105" t="str">
        <f>はじめに出場選手の入力!$C$5</f>
        <v>石川県</v>
      </c>
      <c r="C10" s="106" t="str">
        <f>+はじめに出場選手の入力!$E$5&amp;"　"&amp;"Ｄ"</f>
        <v>　Ｄ</v>
      </c>
      <c r="D10" s="106"/>
      <c r="E10" s="107"/>
      <c r="F10" s="108" t="str">
        <f>IF(E10="","",VLOOKUP(E10,はじめに出場選手の入力!$C$15:$F$44,2))</f>
        <v/>
      </c>
      <c r="G10" s="109" t="str">
        <f>IF(E10="","",VLOOKUP(E10,はじめに出場選手の入力!$C$15:$F$44,4))</f>
        <v/>
      </c>
      <c r="H10" s="107"/>
      <c r="I10" s="108" t="str">
        <f>IF(H10="","",VLOOKUP(H10,はじめに出場選手の入力!$C$15:$F$44,2))</f>
        <v/>
      </c>
      <c r="J10" s="109" t="str">
        <f>IF(H10="","",VLOOKUP(H10,はじめに出場選手の入力!$C$15:$F$44,4))</f>
        <v/>
      </c>
      <c r="K10" s="107"/>
      <c r="L10" s="108" t="str">
        <f>IF(K10="","",VLOOKUP(K10,はじめに出場選手の入力!$C$15:$F$44,2))</f>
        <v/>
      </c>
      <c r="M10" s="109" t="str">
        <f>IF(K10="","",VLOOKUP(K10,はじめに出場選手の入力!$C$15:$F$44,4))</f>
        <v/>
      </c>
      <c r="N10" s="107"/>
      <c r="O10" s="108" t="str">
        <f>IF(N10="","",VLOOKUP(N10,はじめに出場選手の入力!$C$15:$F$44,2))</f>
        <v/>
      </c>
      <c r="P10" s="109" t="str">
        <f>IF(N10="","",VLOOKUP(N10,はじめに出場選手の入力!$C$15:$F$44,4))</f>
        <v/>
      </c>
      <c r="Q10" s="107"/>
      <c r="R10" s="108" t="str">
        <f>IF(Q10="","",VLOOKUP(Q10,はじめに出場選手の入力!$C$15:$F$44,2))</f>
        <v/>
      </c>
      <c r="S10" s="109" t="str">
        <f>IF(Q10="","",VLOOKUP(Q10,はじめに出場選手の入力!$C$15:$F$44,4))</f>
        <v/>
      </c>
      <c r="T10" s="107"/>
      <c r="U10" s="108" t="str">
        <f>IF(T10="","",VLOOKUP(T10,はじめに出場選手の入力!$C$15:$F$44,2))</f>
        <v/>
      </c>
      <c r="V10" s="109" t="str">
        <f>IF(T10="","",VLOOKUP(T10,はじめに出場選手の入力!$C$15:$F$44,4))</f>
        <v/>
      </c>
      <c r="X10" s="92" t="s">
        <v>36</v>
      </c>
      <c r="Z10" s="37" t="s">
        <v>28</v>
      </c>
      <c r="AA10" s="10" t="s">
        <v>30</v>
      </c>
      <c r="AB10" s="11"/>
      <c r="AC10" s="5"/>
      <c r="AD10" s="1">
        <f>はじめに出場選手の入力!C18</f>
        <v>0</v>
      </c>
      <c r="AE10" s="3">
        <f>はじめに出場選手の入力!D18</f>
        <v>0</v>
      </c>
      <c r="AF10" s="3">
        <f>はじめに出場選手の入力!F18</f>
        <v>0</v>
      </c>
      <c r="AG10" s="36"/>
    </row>
    <row r="11" spans="1:33" ht="17.399999999999999" customHeight="1" x14ac:dyDescent="0.2">
      <c r="A11" s="121" t="s">
        <v>67</v>
      </c>
      <c r="B11" s="105" t="str">
        <f>はじめに出場選手の入力!$C$5</f>
        <v>石川県</v>
      </c>
      <c r="C11" s="106" t="str">
        <f>+はじめに出場選手の入力!$E$5&amp;"　"&amp;"Ｆ"</f>
        <v>　Ｆ</v>
      </c>
      <c r="D11" s="106"/>
      <c r="E11" s="107"/>
      <c r="F11" s="108" t="str">
        <f>IF(E11="","",VLOOKUP(E11,はじめに出場選手の入力!$C$15:$F$44,2))</f>
        <v/>
      </c>
      <c r="G11" s="109" t="str">
        <f>IF(E11="","",VLOOKUP(E11,はじめに出場選手の入力!$C$15:$F$44,4))</f>
        <v/>
      </c>
      <c r="H11" s="107"/>
      <c r="I11" s="108" t="str">
        <f>IF(H11="","",VLOOKUP(H11,はじめに出場選手の入力!$C$15:$F$44,2))</f>
        <v/>
      </c>
      <c r="J11" s="109" t="str">
        <f>IF(H11="","",VLOOKUP(H11,はじめに出場選手の入力!$C$15:$F$44,4))</f>
        <v/>
      </c>
      <c r="K11" s="107"/>
      <c r="L11" s="108" t="str">
        <f>IF(K11="","",VLOOKUP(K11,はじめに出場選手の入力!$C$15:$F$44,2))</f>
        <v/>
      </c>
      <c r="M11" s="109" t="str">
        <f>IF(K11="","",VLOOKUP(K11,はじめに出場選手の入力!$C$15:$F$44,4))</f>
        <v/>
      </c>
      <c r="N11" s="107"/>
      <c r="O11" s="108" t="str">
        <f>IF(N11="","",VLOOKUP(N11,はじめに出場選手の入力!$C$15:$F$44,2))</f>
        <v/>
      </c>
      <c r="P11" s="109" t="str">
        <f>IF(N11="","",VLOOKUP(N11,はじめに出場選手の入力!$C$15:$F$44,4))</f>
        <v/>
      </c>
      <c r="Q11" s="107"/>
      <c r="R11" s="108" t="str">
        <f>IF(Q11="","",VLOOKUP(Q11,はじめに出場選手の入力!$C$15:$F$44,2))</f>
        <v/>
      </c>
      <c r="S11" s="109" t="str">
        <f>IF(Q11="","",VLOOKUP(Q11,はじめに出場選手の入力!$C$15:$F$44,4))</f>
        <v/>
      </c>
      <c r="T11" s="107"/>
      <c r="U11" s="108" t="str">
        <f>IF(T11="","",VLOOKUP(T11,はじめに出場選手の入力!$C$15:$F$44,2))</f>
        <v/>
      </c>
      <c r="V11" s="109" t="str">
        <f>IF(T11="","",VLOOKUP(T11,はじめに出場選手の入力!$C$15:$F$44,4))</f>
        <v/>
      </c>
      <c r="X11" s="93" t="s">
        <v>24</v>
      </c>
      <c r="Z11" s="255">
        <f>SUM(Z7:AB8)</f>
        <v>0</v>
      </c>
      <c r="AA11" s="256"/>
      <c r="AB11" s="257"/>
      <c r="AC11" s="5"/>
      <c r="AD11" s="1">
        <f>はじめに出場選手の入力!C19</f>
        <v>0</v>
      </c>
      <c r="AE11" s="3">
        <f>はじめに出場選手の入力!D19</f>
        <v>0</v>
      </c>
      <c r="AF11" s="3">
        <f>はじめに出場選手の入力!F19</f>
        <v>0</v>
      </c>
      <c r="AG11" s="5"/>
    </row>
    <row r="12" spans="1:33" ht="17.399999999999999" customHeight="1" x14ac:dyDescent="0.2">
      <c r="A12" s="121" t="s">
        <v>68</v>
      </c>
      <c r="B12" s="105" t="str">
        <f>はじめに出場選手の入力!$C$5</f>
        <v>石川県</v>
      </c>
      <c r="C12" s="106" t="str">
        <f>+はじめに出場選手の入力!$E$5&amp;"　"&amp;"Ｅ"</f>
        <v>　Ｅ</v>
      </c>
      <c r="D12" s="106"/>
      <c r="E12" s="107"/>
      <c r="F12" s="108" t="str">
        <f>IF(E12="","",VLOOKUP(E12,はじめに出場選手の入力!$C$15:$F$44,2))</f>
        <v/>
      </c>
      <c r="G12" s="109" t="str">
        <f>IF(E12="","",VLOOKUP(E12,はじめに出場選手の入力!$C$15:$F$44,4))</f>
        <v/>
      </c>
      <c r="H12" s="107"/>
      <c r="I12" s="108" t="str">
        <f>IF(H12="","",VLOOKUP(H12,はじめに出場選手の入力!$C$15:$F$44,2))</f>
        <v/>
      </c>
      <c r="J12" s="109" t="str">
        <f>IF(H12="","",VLOOKUP(H12,はじめに出場選手の入力!$C$15:$F$44,4))</f>
        <v/>
      </c>
      <c r="K12" s="107"/>
      <c r="L12" s="108" t="str">
        <f>IF(K12="","",VLOOKUP(K12,はじめに出場選手の入力!$C$15:$F$44,2))</f>
        <v/>
      </c>
      <c r="M12" s="109" t="str">
        <f>IF(K12="","",VLOOKUP(K12,はじめに出場選手の入力!$C$15:$F$44,4))</f>
        <v/>
      </c>
      <c r="N12" s="107"/>
      <c r="O12" s="108" t="str">
        <f>IF(N12="","",VLOOKUP(N12,はじめに出場選手の入力!$C$15:$F$44,2))</f>
        <v/>
      </c>
      <c r="P12" s="109" t="str">
        <f>IF(N12="","",VLOOKUP(N12,はじめに出場選手の入力!$C$15:$F$44,4))</f>
        <v/>
      </c>
      <c r="Q12" s="107"/>
      <c r="R12" s="108" t="str">
        <f>IF(Q12="","",VLOOKUP(Q12,はじめに出場選手の入力!$C$15:$F$44,2))</f>
        <v/>
      </c>
      <c r="S12" s="109" t="str">
        <f>IF(Q12="","",VLOOKUP(Q12,はじめに出場選手の入力!$C$15:$F$44,4))</f>
        <v/>
      </c>
      <c r="T12" s="107"/>
      <c r="U12" s="108" t="str">
        <f>IF(T12="","",VLOOKUP(T12,はじめに出場選手の入力!$C$15:$F$44,2))</f>
        <v/>
      </c>
      <c r="V12" s="109" t="str">
        <f>IF(T12="","",VLOOKUP(T12,はじめに出場選手の入力!$C$15:$F$44,4))</f>
        <v/>
      </c>
      <c r="X12" s="93" t="s">
        <v>144</v>
      </c>
      <c r="Z12" s="252"/>
      <c r="AA12" s="253"/>
      <c r="AB12" s="254"/>
      <c r="AC12" s="5"/>
      <c r="AD12" s="1">
        <f>はじめに出場選手の入力!C20</f>
        <v>0</v>
      </c>
      <c r="AE12" s="3">
        <f>はじめに出場選手の入力!D20</f>
        <v>0</v>
      </c>
      <c r="AF12" s="3">
        <f>はじめに出場選手の入力!F20</f>
        <v>0</v>
      </c>
      <c r="AG12" s="5"/>
    </row>
    <row r="13" spans="1:33" ht="17.399999999999999" customHeight="1" x14ac:dyDescent="0.2">
      <c r="A13" s="121" t="s">
        <v>69</v>
      </c>
      <c r="B13" s="105" t="str">
        <f>はじめに出場選手の入力!$C$5</f>
        <v>石川県</v>
      </c>
      <c r="C13" s="106" t="str">
        <f>+はじめに出場選手の入力!$E$5&amp;"　"&amp;"Ｇ"</f>
        <v>　Ｇ</v>
      </c>
      <c r="D13" s="106"/>
      <c r="E13" s="107"/>
      <c r="F13" s="108" t="str">
        <f>IF(E13="","",VLOOKUP(E13,はじめに出場選手の入力!$C$15:$F$44,2))</f>
        <v/>
      </c>
      <c r="G13" s="109" t="str">
        <f>IF(E13="","",VLOOKUP(E13,はじめに出場選手の入力!$C$15:$F$44,4))</f>
        <v/>
      </c>
      <c r="H13" s="107"/>
      <c r="I13" s="108" t="str">
        <f>IF(H13="","",VLOOKUP(H13,はじめに出場選手の入力!$C$15:$F$44,2))</f>
        <v/>
      </c>
      <c r="J13" s="109" t="str">
        <f>IF(H13="","",VLOOKUP(H13,はじめに出場選手の入力!$C$15:$F$44,4))</f>
        <v/>
      </c>
      <c r="K13" s="107"/>
      <c r="L13" s="108" t="str">
        <f>IF(K13="","",VLOOKUP(K13,はじめに出場選手の入力!$C$15:$F$44,2))</f>
        <v/>
      </c>
      <c r="M13" s="109" t="str">
        <f>IF(K13="","",VLOOKUP(K13,はじめに出場選手の入力!$C$15:$F$44,4))</f>
        <v/>
      </c>
      <c r="N13" s="107"/>
      <c r="O13" s="108" t="str">
        <f>IF(N13="","",VLOOKUP(N13,はじめに出場選手の入力!$C$15:$F$44,2))</f>
        <v/>
      </c>
      <c r="P13" s="109" t="str">
        <f>IF(N13="","",VLOOKUP(N13,はじめに出場選手の入力!$C$15:$F$44,4))</f>
        <v/>
      </c>
      <c r="Q13" s="107"/>
      <c r="R13" s="108" t="str">
        <f>IF(Q13="","",VLOOKUP(Q13,はじめに出場選手の入力!$C$15:$F$44,2))</f>
        <v/>
      </c>
      <c r="S13" s="109" t="str">
        <f>IF(Q13="","",VLOOKUP(Q13,はじめに出場選手の入力!$C$15:$F$44,4))</f>
        <v/>
      </c>
      <c r="T13" s="107"/>
      <c r="U13" s="108" t="str">
        <f>IF(T13="","",VLOOKUP(T13,はじめに出場選手の入力!$C$15:$F$44,2))</f>
        <v/>
      </c>
      <c r="V13" s="109" t="str">
        <f>IF(T13="","",VLOOKUP(T13,はじめに出場選手の入力!$C$15:$F$44,4))</f>
        <v/>
      </c>
      <c r="X13" s="93" t="s">
        <v>145</v>
      </c>
      <c r="Z13" s="5"/>
      <c r="AA13" s="5"/>
      <c r="AB13" s="5"/>
      <c r="AC13" s="5"/>
      <c r="AD13" s="1">
        <f>はじめに出場選手の入力!C21</f>
        <v>0</v>
      </c>
      <c r="AE13" s="3">
        <f>はじめに出場選手の入力!D21</f>
        <v>0</v>
      </c>
      <c r="AF13" s="3">
        <f>はじめに出場選手の入力!F21</f>
        <v>0</v>
      </c>
      <c r="AG13" s="5"/>
    </row>
    <row r="14" spans="1:33" ht="17.399999999999999" customHeight="1" x14ac:dyDescent="0.2">
      <c r="A14" s="121" t="s">
        <v>70</v>
      </c>
      <c r="B14" s="105" t="str">
        <f>はじめに出場選手の入力!$C$5</f>
        <v>石川県</v>
      </c>
      <c r="C14" s="106" t="str">
        <f>+はじめに出場選手の入力!$E$5&amp;"　"&amp;"Ｈ"</f>
        <v>　Ｈ</v>
      </c>
      <c r="D14" s="106"/>
      <c r="E14" s="107"/>
      <c r="F14" s="108" t="str">
        <f>IF(E14="","",VLOOKUP(E14,はじめに出場選手の入力!$C$15:$F$44,2))</f>
        <v/>
      </c>
      <c r="G14" s="109" t="str">
        <f>IF(E14="","",VLOOKUP(E14,はじめに出場選手の入力!$C$15:$F$44,4))</f>
        <v/>
      </c>
      <c r="H14" s="107"/>
      <c r="I14" s="108" t="str">
        <f>IF(H14="","",VLOOKUP(H14,はじめに出場選手の入力!$C$15:$F$44,2))</f>
        <v/>
      </c>
      <c r="J14" s="109" t="str">
        <f>IF(H14="","",VLOOKUP(H14,はじめに出場選手の入力!$C$15:$F$44,4))</f>
        <v/>
      </c>
      <c r="K14" s="107"/>
      <c r="L14" s="108" t="str">
        <f>IF(K14="","",VLOOKUP(K14,はじめに出場選手の入力!$C$15:$F$44,2))</f>
        <v/>
      </c>
      <c r="M14" s="109" t="str">
        <f>IF(K14="","",VLOOKUP(K14,はじめに出場選手の入力!$C$15:$F$44,4))</f>
        <v/>
      </c>
      <c r="N14" s="107"/>
      <c r="O14" s="108" t="str">
        <f>IF(N14="","",VLOOKUP(N14,はじめに出場選手の入力!$C$15:$F$44,2))</f>
        <v/>
      </c>
      <c r="P14" s="109" t="str">
        <f>IF(N14="","",VLOOKUP(N14,はじめに出場選手の入力!$C$15:$F$44,4))</f>
        <v/>
      </c>
      <c r="Q14" s="107"/>
      <c r="R14" s="108" t="str">
        <f>IF(Q14="","",VLOOKUP(Q14,はじめに出場選手の入力!$C$15:$F$44,2))</f>
        <v/>
      </c>
      <c r="S14" s="109" t="str">
        <f>IF(Q14="","",VLOOKUP(Q14,はじめに出場選手の入力!$C$15:$F$44,4))</f>
        <v/>
      </c>
      <c r="T14" s="107"/>
      <c r="U14" s="108" t="str">
        <f>IF(T14="","",VLOOKUP(T14,はじめに出場選手の入力!$C$15:$F$44,2))</f>
        <v/>
      </c>
      <c r="V14" s="109" t="str">
        <f>IF(T14="","",VLOOKUP(T14,はじめに出場選手の入力!$C$15:$F$44,4))</f>
        <v/>
      </c>
      <c r="X14" s="93" t="s">
        <v>146</v>
      </c>
      <c r="Z14" s="5"/>
      <c r="AA14" s="5"/>
      <c r="AB14" s="5"/>
      <c r="AC14" s="5"/>
      <c r="AD14" s="1">
        <f>はじめに出場選手の入力!C22</f>
        <v>0</v>
      </c>
      <c r="AE14" s="3">
        <f>はじめに出場選手の入力!D22</f>
        <v>0</v>
      </c>
      <c r="AF14" s="3">
        <f>はじめに出場選手の入力!F22</f>
        <v>0</v>
      </c>
      <c r="AG14" s="5"/>
    </row>
    <row r="15" spans="1:33" ht="17.399999999999999" customHeight="1" thickBot="1" x14ac:dyDescent="0.25">
      <c r="A15" s="63"/>
      <c r="B15" s="63"/>
      <c r="C15" s="59"/>
      <c r="D15" s="59"/>
      <c r="E15" s="59"/>
      <c r="F15" s="59"/>
      <c r="G15" s="59"/>
      <c r="H15" s="59"/>
      <c r="I15" s="59"/>
      <c r="J15" s="59"/>
      <c r="K15" s="59"/>
      <c r="L15" s="59"/>
      <c r="M15" s="59"/>
      <c r="N15" s="59"/>
      <c r="O15" s="59"/>
      <c r="P15" s="59"/>
      <c r="Q15" s="59"/>
      <c r="R15" s="59"/>
      <c r="S15" s="59"/>
      <c r="T15" s="59"/>
      <c r="U15" s="59"/>
      <c r="V15" s="59"/>
      <c r="X15" s="272" t="s">
        <v>37</v>
      </c>
      <c r="Z15" s="5"/>
      <c r="AA15" s="5"/>
      <c r="AB15" s="5"/>
      <c r="AC15" s="5"/>
      <c r="AD15" s="1">
        <f>はじめに出場選手の入力!C23</f>
        <v>0</v>
      </c>
      <c r="AE15" s="3">
        <f>はじめに出場選手の入力!D23</f>
        <v>0</v>
      </c>
      <c r="AF15" s="3">
        <f>はじめに出場選手の入力!F23</f>
        <v>0</v>
      </c>
      <c r="AG15" s="5"/>
    </row>
    <row r="16" spans="1:33" ht="17.399999999999999" customHeight="1" thickBot="1" x14ac:dyDescent="0.25">
      <c r="A16" s="148" t="s">
        <v>173</v>
      </c>
      <c r="B16" s="149"/>
      <c r="C16" s="149"/>
      <c r="D16" s="150"/>
      <c r="E16" s="151"/>
      <c r="F16" s="151"/>
      <c r="G16" s="151"/>
      <c r="H16" s="151"/>
      <c r="I16" s="151"/>
      <c r="J16" s="151"/>
      <c r="K16" s="151"/>
      <c r="L16" s="151"/>
      <c r="M16" s="151"/>
      <c r="N16" s="152"/>
      <c r="O16" s="153"/>
      <c r="P16" s="153"/>
      <c r="Q16" s="152"/>
      <c r="R16" s="151"/>
      <c r="S16" s="151"/>
      <c r="T16" s="151"/>
      <c r="U16" s="153"/>
      <c r="V16" s="153"/>
      <c r="X16" s="272"/>
      <c r="Z16" s="5"/>
      <c r="AA16" s="5"/>
      <c r="AB16" s="5"/>
      <c r="AC16" s="5"/>
      <c r="AD16" s="1">
        <f>はじめに出場選手の入力!C24</f>
        <v>0</v>
      </c>
      <c r="AE16" s="3">
        <f>はじめに出場選手の入力!D24</f>
        <v>0</v>
      </c>
      <c r="AF16" s="3">
        <f>はじめに出場選手の入力!F24</f>
        <v>0</v>
      </c>
      <c r="AG16" s="5"/>
    </row>
    <row r="17" spans="1:33" ht="17.399999999999999" customHeight="1" thickBot="1" x14ac:dyDescent="0.25">
      <c r="A17" s="154"/>
      <c r="B17" s="155" t="s">
        <v>25</v>
      </c>
      <c r="C17" s="155" t="s">
        <v>59</v>
      </c>
      <c r="D17" s="155" t="s">
        <v>60</v>
      </c>
      <c r="E17" s="27" t="s">
        <v>61</v>
      </c>
      <c r="F17" s="27" t="s">
        <v>35</v>
      </c>
      <c r="G17" s="27" t="s">
        <v>62</v>
      </c>
      <c r="H17" s="27" t="s">
        <v>61</v>
      </c>
      <c r="I17" s="27" t="s">
        <v>35</v>
      </c>
      <c r="J17" s="27" t="s">
        <v>62</v>
      </c>
      <c r="K17" s="27" t="s">
        <v>61</v>
      </c>
      <c r="L17" s="27" t="s">
        <v>35</v>
      </c>
      <c r="M17" s="27" t="s">
        <v>62</v>
      </c>
      <c r="N17" s="27" t="s">
        <v>61</v>
      </c>
      <c r="O17" s="27" t="s">
        <v>35</v>
      </c>
      <c r="P17" s="27" t="s">
        <v>62</v>
      </c>
      <c r="Q17" s="27" t="s">
        <v>61</v>
      </c>
      <c r="R17" s="27" t="s">
        <v>35</v>
      </c>
      <c r="S17" s="27" t="s">
        <v>62</v>
      </c>
      <c r="T17" s="27" t="s">
        <v>61</v>
      </c>
      <c r="U17" s="27" t="s">
        <v>35</v>
      </c>
      <c r="V17" s="27" t="s">
        <v>62</v>
      </c>
      <c r="W17" s="33"/>
      <c r="X17" s="273"/>
      <c r="AD17" s="1">
        <f>はじめに出場選手の入力!C25</f>
        <v>0</v>
      </c>
      <c r="AE17" s="3">
        <f>はじめに出場選手の入力!D25</f>
        <v>0</v>
      </c>
      <c r="AF17" s="3">
        <f>はじめに出場選手の入力!F25</f>
        <v>0</v>
      </c>
      <c r="AG17" s="5"/>
    </row>
    <row r="18" spans="1:33" ht="17.399999999999999" customHeight="1" x14ac:dyDescent="0.2">
      <c r="A18" s="156" t="s">
        <v>82</v>
      </c>
      <c r="B18" s="49" t="str">
        <f>はじめに出場選手の入力!$C$5</f>
        <v>石川県</v>
      </c>
      <c r="C18" s="50" t="str">
        <f>+はじめに出場選手の入力!$E$5&amp;"　"&amp;"１年"</f>
        <v>　１年</v>
      </c>
      <c r="D18" s="131"/>
      <c r="E18" s="78"/>
      <c r="F18" s="51" t="str">
        <f>IF(E18="","",VLOOKUP(E18,はじめに出場選手の入力!$C$15:$F$44,2))</f>
        <v/>
      </c>
      <c r="G18" s="52" t="str">
        <f>IF(E18="","",VLOOKUP(E18,はじめに出場選手の入力!$C$15:$F$44,4))</f>
        <v/>
      </c>
      <c r="H18" s="78"/>
      <c r="I18" s="51" t="str">
        <f>IF(H18="","",VLOOKUP(H18,はじめに出場選手の入力!$C$15:$F$44,2))</f>
        <v/>
      </c>
      <c r="J18" s="52" t="str">
        <f>IF(H18="","",VLOOKUP(H18,はじめに出場選手の入力!$C$15:$F$44,4))</f>
        <v/>
      </c>
      <c r="K18" s="78"/>
      <c r="L18" s="51" t="str">
        <f>IF(K18="","",VLOOKUP(K18,はじめに出場選手の入力!$C$15:$F$44,2))</f>
        <v/>
      </c>
      <c r="M18" s="52" t="str">
        <f>IF(K18="","",VLOOKUP(K18,はじめに出場選手の入力!$C$15:$F$44,4))</f>
        <v/>
      </c>
      <c r="N18" s="78"/>
      <c r="O18" s="51" t="str">
        <f>IF(N18="","",VLOOKUP(N18,はじめに出場選手の入力!$C$15:$F$44,2))</f>
        <v/>
      </c>
      <c r="P18" s="52" t="str">
        <f>IF(N18="","",VLOOKUP(N18,はじめに出場選手の入力!$C$15:$F$44,4))</f>
        <v/>
      </c>
      <c r="Q18" s="78"/>
      <c r="R18" s="51" t="str">
        <f>IF(Q18="","",VLOOKUP(Q18,はじめに出場選手の入力!$C$15:$F$44,2))</f>
        <v/>
      </c>
      <c r="S18" s="52" t="str">
        <f>IF(Q18="","",VLOOKUP(Q18,はじめに出場選手の入力!$C$15:$F$44,4))</f>
        <v/>
      </c>
      <c r="T18" s="78"/>
      <c r="U18" s="51" t="str">
        <f>IF(T18="","",VLOOKUP(T18,はじめに出場選手の入力!$C$15:$F$44,2))</f>
        <v/>
      </c>
      <c r="V18" s="52" t="str">
        <f>IF(T18="","",VLOOKUP(T18,はじめに出場選手の入力!$C$15:$F$44,4))</f>
        <v/>
      </c>
      <c r="AC18" s="5"/>
      <c r="AD18" s="1">
        <f>はじめに出場選手の入力!C26</f>
        <v>0</v>
      </c>
      <c r="AE18" s="3">
        <f>はじめに出場選手の入力!D26</f>
        <v>0</v>
      </c>
      <c r="AF18" s="3">
        <f>はじめに出場選手の入力!F26</f>
        <v>0</v>
      </c>
      <c r="AG18" s="5"/>
    </row>
    <row r="19" spans="1:33" ht="17.399999999999999" customHeight="1" x14ac:dyDescent="0.2">
      <c r="A19" s="104" t="s">
        <v>84</v>
      </c>
      <c r="B19" s="105" t="str">
        <f>はじめに出場選手の入力!$C$5</f>
        <v>石川県</v>
      </c>
      <c r="C19" s="106" t="str">
        <f>+はじめに出場選手の入力!$E$5&amp;"　"&amp;"Ｂ"</f>
        <v>　Ｂ</v>
      </c>
      <c r="D19" s="106"/>
      <c r="E19" s="107"/>
      <c r="F19" s="108" t="str">
        <f>IF(E19="","",VLOOKUP(E19,はじめに出場選手の入力!$C$15:$F$44,2))</f>
        <v/>
      </c>
      <c r="G19" s="109" t="str">
        <f>IF(E19="","",VLOOKUP(E19,はじめに出場選手の入力!$C$15:$F$44,4))</f>
        <v/>
      </c>
      <c r="H19" s="107"/>
      <c r="I19" s="108" t="str">
        <f>IF(H19="","",VLOOKUP(H19,はじめに出場選手の入力!$C$15:$F$44,2))</f>
        <v/>
      </c>
      <c r="J19" s="109" t="str">
        <f>IF(H19="","",VLOOKUP(H19,はじめに出場選手の入力!$C$15:$F$44,4))</f>
        <v/>
      </c>
      <c r="K19" s="107"/>
      <c r="L19" s="108" t="str">
        <f>IF(K19="","",VLOOKUP(K19,はじめに出場選手の入力!$C$15:$F$44,2))</f>
        <v/>
      </c>
      <c r="M19" s="109" t="str">
        <f>IF(K19="","",VLOOKUP(K19,はじめに出場選手の入力!$C$15:$F$44,4))</f>
        <v/>
      </c>
      <c r="N19" s="107"/>
      <c r="O19" s="108" t="str">
        <f>IF(N19="","",VLOOKUP(N19,はじめに出場選手の入力!$C$15:$F$44,2))</f>
        <v/>
      </c>
      <c r="P19" s="109" t="str">
        <f>IF(N19="","",VLOOKUP(N19,はじめに出場選手の入力!$C$15:$F$44,4))</f>
        <v/>
      </c>
      <c r="Q19" s="107"/>
      <c r="R19" s="108" t="str">
        <f>IF(Q19="","",VLOOKUP(Q19,はじめに出場選手の入力!$C$15:$F$44,2))</f>
        <v/>
      </c>
      <c r="S19" s="109" t="str">
        <f>IF(Q19="","",VLOOKUP(Q19,はじめに出場選手の入力!$C$15:$F$44,4))</f>
        <v/>
      </c>
      <c r="T19" s="107"/>
      <c r="U19" s="108" t="str">
        <f>IF(T19="","",VLOOKUP(T19,はじめに出場選手の入力!$C$15:$F$44,2))</f>
        <v/>
      </c>
      <c r="V19" s="109" t="str">
        <f>IF(T19="","",VLOOKUP(T19,はじめに出場選手の入力!$C$15:$F$44,4))</f>
        <v/>
      </c>
      <c r="AC19" s="5"/>
      <c r="AD19" s="1">
        <f>はじめに出場選手の入力!C27</f>
        <v>0</v>
      </c>
      <c r="AE19" s="3">
        <f>はじめに出場選手の入力!D27</f>
        <v>0</v>
      </c>
      <c r="AF19" s="3">
        <f>はじめに出場選手の入力!F27</f>
        <v>0</v>
      </c>
      <c r="AG19" s="5"/>
    </row>
    <row r="20" spans="1:33" ht="17.399999999999999" customHeight="1" x14ac:dyDescent="0.2">
      <c r="A20" s="104" t="s">
        <v>65</v>
      </c>
      <c r="B20" s="105" t="str">
        <f>はじめに出場選手の入力!$C$5</f>
        <v>石川県</v>
      </c>
      <c r="C20" s="106" t="str">
        <f>+はじめに出場選手の入力!$E$5&amp;"　"&amp;"Ｃ"</f>
        <v>　Ｃ</v>
      </c>
      <c r="D20" s="106"/>
      <c r="E20" s="107"/>
      <c r="F20" s="108" t="str">
        <f>IF(E20="","",VLOOKUP(E20,はじめに出場選手の入力!$C$15:$F$44,2))</f>
        <v/>
      </c>
      <c r="G20" s="109" t="str">
        <f>IF(E20="","",VLOOKUP(E20,はじめに出場選手の入力!$C$15:$F$44,4))</f>
        <v/>
      </c>
      <c r="H20" s="107"/>
      <c r="I20" s="108" t="str">
        <f>IF(H20="","",VLOOKUP(H20,はじめに出場選手の入力!$C$15:$F$44,2))</f>
        <v/>
      </c>
      <c r="J20" s="109" t="str">
        <f>IF(H20="","",VLOOKUP(H20,はじめに出場選手の入力!$C$15:$F$44,4))</f>
        <v/>
      </c>
      <c r="K20" s="107"/>
      <c r="L20" s="108" t="str">
        <f>IF(K20="","",VLOOKUP(K20,はじめに出場選手の入力!$C$15:$F$44,2))</f>
        <v/>
      </c>
      <c r="M20" s="109" t="str">
        <f>IF(K20="","",VLOOKUP(K20,はじめに出場選手の入力!$C$15:$F$44,4))</f>
        <v/>
      </c>
      <c r="N20" s="107"/>
      <c r="O20" s="108" t="str">
        <f>IF(N20="","",VLOOKUP(N20,はじめに出場選手の入力!$C$15:$F$44,2))</f>
        <v/>
      </c>
      <c r="P20" s="109" t="str">
        <f>IF(N20="","",VLOOKUP(N20,はじめに出場選手の入力!$C$15:$F$44,4))</f>
        <v/>
      </c>
      <c r="Q20" s="107"/>
      <c r="R20" s="108" t="str">
        <f>IF(Q20="","",VLOOKUP(Q20,はじめに出場選手の入力!$C$15:$F$44,2))</f>
        <v/>
      </c>
      <c r="S20" s="109" t="str">
        <f>IF(Q20="","",VLOOKUP(Q20,はじめに出場選手の入力!$C$15:$F$44,4))</f>
        <v/>
      </c>
      <c r="T20" s="107"/>
      <c r="U20" s="108" t="str">
        <f>IF(T20="","",VLOOKUP(T20,はじめに出場選手の入力!$C$15:$F$44,2))</f>
        <v/>
      </c>
      <c r="V20" s="109" t="str">
        <f>IF(T20="","",VLOOKUP(T20,はじめに出場選手の入力!$C$15:$F$44,4))</f>
        <v/>
      </c>
      <c r="AC20" s="5"/>
      <c r="AD20" s="1">
        <f>はじめに出場選手の入力!C28</f>
        <v>0</v>
      </c>
      <c r="AE20" s="3">
        <f>はじめに出場選手の入力!D28</f>
        <v>0</v>
      </c>
      <c r="AF20" s="3">
        <f>はじめに出場選手の入力!F28</f>
        <v>0</v>
      </c>
      <c r="AG20" s="5"/>
    </row>
    <row r="21" spans="1:33" ht="17.399999999999999" customHeight="1" x14ac:dyDescent="0.2">
      <c r="A21" s="104" t="s">
        <v>66</v>
      </c>
      <c r="B21" s="105" t="str">
        <f>はじめに出場選手の入力!$C$5</f>
        <v>石川県</v>
      </c>
      <c r="C21" s="106" t="str">
        <f>+はじめに出場選手の入力!$E$5&amp;"　"&amp;"Ｄ"</f>
        <v>　Ｄ</v>
      </c>
      <c r="D21" s="106"/>
      <c r="E21" s="107"/>
      <c r="F21" s="108" t="str">
        <f>IF(E21="","",VLOOKUP(E21,はじめに出場選手の入力!$C$15:$F$44,2))</f>
        <v/>
      </c>
      <c r="G21" s="109" t="str">
        <f>IF(E21="","",VLOOKUP(E21,はじめに出場選手の入力!$C$15:$F$44,4))</f>
        <v/>
      </c>
      <c r="H21" s="107"/>
      <c r="I21" s="108" t="str">
        <f>IF(H21="","",VLOOKUP(H21,はじめに出場選手の入力!$C$15:$F$44,2))</f>
        <v/>
      </c>
      <c r="J21" s="109" t="str">
        <f>IF(H21="","",VLOOKUP(H21,はじめに出場選手の入力!$C$15:$F$44,4))</f>
        <v/>
      </c>
      <c r="K21" s="107"/>
      <c r="L21" s="108" t="str">
        <f>IF(K21="","",VLOOKUP(K21,はじめに出場選手の入力!$C$15:$F$44,2))</f>
        <v/>
      </c>
      <c r="M21" s="109" t="str">
        <f>IF(K21="","",VLOOKUP(K21,はじめに出場選手の入力!$C$15:$F$44,4))</f>
        <v/>
      </c>
      <c r="N21" s="107"/>
      <c r="O21" s="108" t="str">
        <f>IF(N21="","",VLOOKUP(N21,はじめに出場選手の入力!$C$15:$F$44,2))</f>
        <v/>
      </c>
      <c r="P21" s="109" t="str">
        <f>IF(N21="","",VLOOKUP(N21,はじめに出場選手の入力!$C$15:$F$44,4))</f>
        <v/>
      </c>
      <c r="Q21" s="107"/>
      <c r="R21" s="108" t="str">
        <f>IF(Q21="","",VLOOKUP(Q21,はじめに出場選手の入力!$C$15:$F$44,2))</f>
        <v/>
      </c>
      <c r="S21" s="109" t="str">
        <f>IF(Q21="","",VLOOKUP(Q21,はじめに出場選手の入力!$C$15:$F$44,4))</f>
        <v/>
      </c>
      <c r="T21" s="107"/>
      <c r="U21" s="108" t="str">
        <f>IF(T21="","",VLOOKUP(T21,はじめに出場選手の入力!$C$15:$F$44,2))</f>
        <v/>
      </c>
      <c r="V21" s="109" t="str">
        <f>IF(T21="","",VLOOKUP(T21,はじめに出場選手の入力!$C$15:$F$44,4))</f>
        <v/>
      </c>
      <c r="X21" s="91"/>
      <c r="AC21" s="5"/>
      <c r="AD21" s="1">
        <f>はじめに出場選手の入力!C29</f>
        <v>0</v>
      </c>
      <c r="AE21" s="3">
        <f>はじめに出場選手の入力!D29</f>
        <v>0</v>
      </c>
      <c r="AF21" s="3">
        <f>はじめに出場選手の入力!F29</f>
        <v>0</v>
      </c>
      <c r="AG21" s="5"/>
    </row>
    <row r="22" spans="1:33" ht="17.399999999999999" customHeight="1" x14ac:dyDescent="0.2">
      <c r="A22" s="104" t="s">
        <v>67</v>
      </c>
      <c r="B22" s="105" t="str">
        <f>はじめに出場選手の入力!$C$5</f>
        <v>石川県</v>
      </c>
      <c r="C22" s="106" t="str">
        <f>+はじめに出場選手の入力!$E$5&amp;"　"&amp;"Ｆ"</f>
        <v>　Ｆ</v>
      </c>
      <c r="D22" s="106"/>
      <c r="E22" s="107"/>
      <c r="F22" s="108" t="str">
        <f>IF(E22="","",VLOOKUP(E22,はじめに出場選手の入力!$C$15:$F$44,2))</f>
        <v/>
      </c>
      <c r="G22" s="109" t="str">
        <f>IF(E22="","",VLOOKUP(E22,はじめに出場選手の入力!$C$15:$F$44,4))</f>
        <v/>
      </c>
      <c r="H22" s="107"/>
      <c r="I22" s="108" t="str">
        <f>IF(H22="","",VLOOKUP(H22,はじめに出場選手の入力!$C$15:$F$44,2))</f>
        <v/>
      </c>
      <c r="J22" s="109" t="str">
        <f>IF(H22="","",VLOOKUP(H22,はじめに出場選手の入力!$C$15:$F$44,4))</f>
        <v/>
      </c>
      <c r="K22" s="107"/>
      <c r="L22" s="108" t="str">
        <f>IF(K22="","",VLOOKUP(K22,はじめに出場選手の入力!$C$15:$F$44,2))</f>
        <v/>
      </c>
      <c r="M22" s="109" t="str">
        <f>IF(K22="","",VLOOKUP(K22,はじめに出場選手の入力!$C$15:$F$44,4))</f>
        <v/>
      </c>
      <c r="N22" s="107"/>
      <c r="O22" s="108" t="str">
        <f>IF(N22="","",VLOOKUP(N22,はじめに出場選手の入力!$C$15:$F$44,2))</f>
        <v/>
      </c>
      <c r="P22" s="109" t="str">
        <f>IF(N22="","",VLOOKUP(N22,はじめに出場選手の入力!$C$15:$F$44,4))</f>
        <v/>
      </c>
      <c r="Q22" s="107"/>
      <c r="R22" s="108" t="str">
        <f>IF(Q22="","",VLOOKUP(Q22,はじめに出場選手の入力!$C$15:$F$44,2))</f>
        <v/>
      </c>
      <c r="S22" s="109" t="str">
        <f>IF(Q22="","",VLOOKUP(Q22,はじめに出場選手の入力!$C$15:$F$44,4))</f>
        <v/>
      </c>
      <c r="T22" s="107"/>
      <c r="U22" s="108" t="str">
        <f>IF(T22="","",VLOOKUP(T22,はじめに出場選手の入力!$C$15:$F$44,2))</f>
        <v/>
      </c>
      <c r="V22" s="109" t="str">
        <f>IF(T22="","",VLOOKUP(T22,はじめに出場選手の入力!$C$15:$F$44,4))</f>
        <v/>
      </c>
      <c r="X22" s="91"/>
      <c r="AC22" s="5"/>
      <c r="AD22" s="1">
        <f>はじめに出場選手の入力!C30</f>
        <v>0</v>
      </c>
      <c r="AE22" s="3">
        <f>はじめに出場選手の入力!D30</f>
        <v>0</v>
      </c>
      <c r="AF22" s="3">
        <f>はじめに出場選手の入力!F30</f>
        <v>0</v>
      </c>
      <c r="AG22" s="5"/>
    </row>
    <row r="23" spans="1:33" ht="17.399999999999999" customHeight="1" x14ac:dyDescent="0.2">
      <c r="A23" s="104" t="s">
        <v>68</v>
      </c>
      <c r="B23" s="105" t="str">
        <f>はじめに出場選手の入力!$C$5</f>
        <v>石川県</v>
      </c>
      <c r="C23" s="106" t="str">
        <f>+はじめに出場選手の入力!$E$5&amp;"　"&amp;"Ｅ"</f>
        <v>　Ｅ</v>
      </c>
      <c r="D23" s="106"/>
      <c r="E23" s="107"/>
      <c r="F23" s="108" t="str">
        <f>IF(E23="","",VLOOKUP(E23,はじめに出場選手の入力!$C$15:$F$44,2))</f>
        <v/>
      </c>
      <c r="G23" s="109" t="str">
        <f>IF(E23="","",VLOOKUP(E23,はじめに出場選手の入力!$C$15:$F$44,4))</f>
        <v/>
      </c>
      <c r="H23" s="107"/>
      <c r="I23" s="108" t="str">
        <f>IF(H23="","",VLOOKUP(H23,はじめに出場選手の入力!$C$15:$F$44,2))</f>
        <v/>
      </c>
      <c r="J23" s="109" t="str">
        <f>IF(H23="","",VLOOKUP(H23,はじめに出場選手の入力!$C$15:$F$44,4))</f>
        <v/>
      </c>
      <c r="K23" s="107"/>
      <c r="L23" s="108" t="str">
        <f>IF(K23="","",VLOOKUP(K23,はじめに出場選手の入力!$C$15:$F$44,2))</f>
        <v/>
      </c>
      <c r="M23" s="109" t="str">
        <f>IF(K23="","",VLOOKUP(K23,はじめに出場選手の入力!$C$15:$F$44,4))</f>
        <v/>
      </c>
      <c r="N23" s="107"/>
      <c r="O23" s="108" t="str">
        <f>IF(N23="","",VLOOKUP(N23,はじめに出場選手の入力!$C$15:$F$44,2))</f>
        <v/>
      </c>
      <c r="P23" s="109" t="str">
        <f>IF(N23="","",VLOOKUP(N23,はじめに出場選手の入力!$C$15:$F$44,4))</f>
        <v/>
      </c>
      <c r="Q23" s="107"/>
      <c r="R23" s="108" t="str">
        <f>IF(Q23="","",VLOOKUP(Q23,はじめに出場選手の入力!$C$15:$F$44,2))</f>
        <v/>
      </c>
      <c r="S23" s="109" t="str">
        <f>IF(Q23="","",VLOOKUP(Q23,はじめに出場選手の入力!$C$15:$F$44,4))</f>
        <v/>
      </c>
      <c r="T23" s="107"/>
      <c r="U23" s="108" t="str">
        <f>IF(T23="","",VLOOKUP(T23,はじめに出場選手の入力!$C$15:$F$44,2))</f>
        <v/>
      </c>
      <c r="V23" s="109" t="str">
        <f>IF(T23="","",VLOOKUP(T23,はじめに出場選手の入力!$C$15:$F$44,4))</f>
        <v/>
      </c>
      <c r="X23" s="91"/>
      <c r="AC23" s="5"/>
      <c r="AD23" s="1">
        <f>はじめに出場選手の入力!C31</f>
        <v>0</v>
      </c>
      <c r="AE23" s="3">
        <f>はじめに出場選手の入力!D31</f>
        <v>0</v>
      </c>
      <c r="AF23" s="3">
        <f>はじめに出場選手の入力!F31</f>
        <v>0</v>
      </c>
      <c r="AG23" s="5"/>
    </row>
    <row r="24" spans="1:33" ht="17.399999999999999" customHeight="1" x14ac:dyDescent="0.2">
      <c r="A24" s="104" t="s">
        <v>69</v>
      </c>
      <c r="B24" s="105" t="str">
        <f>はじめに出場選手の入力!$C$5</f>
        <v>石川県</v>
      </c>
      <c r="C24" s="106" t="str">
        <f>+はじめに出場選手の入力!$E$5&amp;"　"&amp;"Ｇ"</f>
        <v>　Ｇ</v>
      </c>
      <c r="D24" s="106"/>
      <c r="E24" s="107"/>
      <c r="F24" s="108" t="str">
        <f>IF(E24="","",VLOOKUP(E24,はじめに出場選手の入力!$C$15:$F$44,2))</f>
        <v/>
      </c>
      <c r="G24" s="109" t="str">
        <f>IF(E24="","",VLOOKUP(E24,はじめに出場選手の入力!$C$15:$F$44,4))</f>
        <v/>
      </c>
      <c r="H24" s="107"/>
      <c r="I24" s="108" t="str">
        <f>IF(H24="","",VLOOKUP(H24,はじめに出場選手の入力!$C$15:$F$44,2))</f>
        <v/>
      </c>
      <c r="J24" s="109" t="str">
        <f>IF(H24="","",VLOOKUP(H24,はじめに出場選手の入力!$C$15:$F$44,4))</f>
        <v/>
      </c>
      <c r="K24" s="107"/>
      <c r="L24" s="108" t="str">
        <f>IF(K24="","",VLOOKUP(K24,はじめに出場選手の入力!$C$15:$F$44,2))</f>
        <v/>
      </c>
      <c r="M24" s="109" t="str">
        <f>IF(K24="","",VLOOKUP(K24,はじめに出場選手の入力!$C$15:$F$44,4))</f>
        <v/>
      </c>
      <c r="N24" s="107"/>
      <c r="O24" s="108" t="str">
        <f>IF(N24="","",VLOOKUP(N24,はじめに出場選手の入力!$C$15:$F$44,2))</f>
        <v/>
      </c>
      <c r="P24" s="109" t="str">
        <f>IF(N24="","",VLOOKUP(N24,はじめに出場選手の入力!$C$15:$F$44,4))</f>
        <v/>
      </c>
      <c r="Q24" s="107"/>
      <c r="R24" s="108" t="str">
        <f>IF(Q24="","",VLOOKUP(Q24,はじめに出場選手の入力!$C$15:$F$44,2))</f>
        <v/>
      </c>
      <c r="S24" s="109" t="str">
        <f>IF(Q24="","",VLOOKUP(Q24,はじめに出場選手の入力!$C$15:$F$44,4))</f>
        <v/>
      </c>
      <c r="T24" s="107"/>
      <c r="U24" s="108" t="str">
        <f>IF(T24="","",VLOOKUP(T24,はじめに出場選手の入力!$C$15:$F$44,2))</f>
        <v/>
      </c>
      <c r="V24" s="109" t="str">
        <f>IF(T24="","",VLOOKUP(T24,はじめに出場選手の入力!$C$15:$F$44,4))</f>
        <v/>
      </c>
      <c r="X24" s="91"/>
      <c r="AC24" s="5"/>
      <c r="AD24" s="1">
        <f>はじめに出場選手の入力!C32</f>
        <v>0</v>
      </c>
      <c r="AE24" s="3">
        <f>はじめに出場選手の入力!D32</f>
        <v>0</v>
      </c>
      <c r="AF24" s="3">
        <f>はじめに出場選手の入力!F32</f>
        <v>0</v>
      </c>
      <c r="AG24" s="5"/>
    </row>
    <row r="25" spans="1:33" ht="17.399999999999999" customHeight="1" x14ac:dyDescent="0.2">
      <c r="A25" s="104" t="s">
        <v>70</v>
      </c>
      <c r="B25" s="105" t="str">
        <f>はじめに出場選手の入力!$C$5</f>
        <v>石川県</v>
      </c>
      <c r="C25" s="106" t="str">
        <f>+はじめに出場選手の入力!$E$5&amp;"　"&amp;"Ｈ"</f>
        <v>　Ｈ</v>
      </c>
      <c r="D25" s="106"/>
      <c r="E25" s="107"/>
      <c r="F25" s="108" t="str">
        <f>IF(E25="","",VLOOKUP(E25,はじめに出場選手の入力!$C$15:$F$44,2))</f>
        <v/>
      </c>
      <c r="G25" s="109" t="str">
        <f>IF(E25="","",VLOOKUP(E25,はじめに出場選手の入力!$C$15:$F$44,4))</f>
        <v/>
      </c>
      <c r="H25" s="107"/>
      <c r="I25" s="108" t="str">
        <f>IF(H25="","",VLOOKUP(H25,はじめに出場選手の入力!$C$15:$F$44,2))</f>
        <v/>
      </c>
      <c r="J25" s="109" t="str">
        <f>IF(H25="","",VLOOKUP(H25,はじめに出場選手の入力!$C$15:$F$44,4))</f>
        <v/>
      </c>
      <c r="K25" s="107"/>
      <c r="L25" s="108" t="str">
        <f>IF(K25="","",VLOOKUP(K25,はじめに出場選手の入力!$C$15:$F$44,2))</f>
        <v/>
      </c>
      <c r="M25" s="109" t="str">
        <f>IF(K25="","",VLOOKUP(K25,はじめに出場選手の入力!$C$15:$F$44,4))</f>
        <v/>
      </c>
      <c r="N25" s="107"/>
      <c r="O25" s="108" t="str">
        <f>IF(N25="","",VLOOKUP(N25,はじめに出場選手の入力!$C$15:$F$44,2))</f>
        <v/>
      </c>
      <c r="P25" s="109" t="str">
        <f>IF(N25="","",VLOOKUP(N25,はじめに出場選手の入力!$C$15:$F$44,4))</f>
        <v/>
      </c>
      <c r="Q25" s="107"/>
      <c r="R25" s="108" t="str">
        <f>IF(Q25="","",VLOOKUP(Q25,はじめに出場選手の入力!$C$15:$F$44,2))</f>
        <v/>
      </c>
      <c r="S25" s="109" t="str">
        <f>IF(Q25="","",VLOOKUP(Q25,はじめに出場選手の入力!$C$15:$F$44,4))</f>
        <v/>
      </c>
      <c r="T25" s="107"/>
      <c r="U25" s="108" t="str">
        <f>IF(T25="","",VLOOKUP(T25,はじめに出場選手の入力!$C$15:$F$44,2))</f>
        <v/>
      </c>
      <c r="V25" s="109" t="str">
        <f>IF(T25="","",VLOOKUP(T25,はじめに出場選手の入力!$C$15:$F$44,4))</f>
        <v/>
      </c>
      <c r="X25" s="91"/>
      <c r="Z25" s="5"/>
      <c r="AA25" s="5"/>
      <c r="AB25" s="5"/>
      <c r="AC25" s="5"/>
      <c r="AD25" s="1">
        <f>はじめに出場選手の入力!C33</f>
        <v>0</v>
      </c>
      <c r="AE25" s="3">
        <f>はじめに出場選手の入力!D33</f>
        <v>0</v>
      </c>
      <c r="AF25" s="3">
        <f>はじめに出場選手の入力!F33</f>
        <v>0</v>
      </c>
      <c r="AG25" s="5"/>
    </row>
    <row r="26" spans="1:33" ht="17.399999999999999" customHeight="1" thickBot="1" x14ac:dyDescent="0.25">
      <c r="A26" s="104"/>
      <c r="B26" s="104"/>
      <c r="C26" s="99"/>
      <c r="D26" s="99"/>
      <c r="E26" s="99"/>
      <c r="F26" s="99"/>
      <c r="G26" s="99"/>
      <c r="H26" s="99"/>
      <c r="I26" s="99"/>
      <c r="J26" s="99"/>
      <c r="K26" s="99"/>
      <c r="L26" s="99"/>
      <c r="M26" s="99"/>
      <c r="N26" s="99"/>
      <c r="O26" s="99"/>
      <c r="P26" s="99"/>
      <c r="Q26" s="99"/>
      <c r="R26" s="99"/>
      <c r="S26" s="99"/>
      <c r="T26" s="99"/>
      <c r="U26" s="99"/>
      <c r="V26" s="99"/>
      <c r="X26" s="91"/>
      <c r="Z26" s="5"/>
      <c r="AA26" s="5"/>
      <c r="AB26" s="5"/>
      <c r="AC26" s="5"/>
      <c r="AD26" s="1">
        <f>はじめに出場選手の入力!C34</f>
        <v>0</v>
      </c>
      <c r="AE26" s="3">
        <f>はじめに出場選手の入力!D34</f>
        <v>0</v>
      </c>
      <c r="AF26" s="3">
        <f>はじめに出場選手の入力!F34</f>
        <v>0</v>
      </c>
      <c r="AG26" s="5"/>
    </row>
    <row r="27" spans="1:33" ht="17.399999999999999" customHeight="1" thickBot="1" x14ac:dyDescent="0.25">
      <c r="A27" s="94" t="s">
        <v>71</v>
      </c>
      <c r="B27" s="95"/>
      <c r="C27" s="95"/>
      <c r="D27" s="96"/>
      <c r="E27" s="97"/>
      <c r="F27" s="98"/>
      <c r="G27" s="98"/>
      <c r="H27" s="97"/>
      <c r="I27" s="98"/>
      <c r="J27" s="98"/>
      <c r="K27" s="98"/>
      <c r="L27" s="98"/>
      <c r="M27" s="98"/>
      <c r="N27" s="98"/>
      <c r="O27" s="99"/>
      <c r="P27" s="99"/>
      <c r="Q27" s="100"/>
      <c r="R27" s="98"/>
      <c r="S27" s="98"/>
      <c r="T27" s="98"/>
      <c r="U27" s="100"/>
      <c r="V27" s="100"/>
      <c r="X27" s="91"/>
      <c r="Z27" s="5"/>
      <c r="AA27" s="5"/>
      <c r="AB27" s="5"/>
      <c r="AC27" s="5"/>
      <c r="AD27" s="1">
        <f>はじめに出場選手の入力!C35</f>
        <v>0</v>
      </c>
      <c r="AE27" s="3">
        <f>はじめに出場選手の入力!D35</f>
        <v>0</v>
      </c>
      <c r="AF27" s="3">
        <f>はじめに出場選手の入力!F35</f>
        <v>0</v>
      </c>
      <c r="AG27" s="5"/>
    </row>
    <row r="28" spans="1:33" ht="17.399999999999999" customHeight="1" x14ac:dyDescent="0.2">
      <c r="A28" s="101"/>
      <c r="B28" s="102" t="s">
        <v>25</v>
      </c>
      <c r="C28" s="102" t="s">
        <v>59</v>
      </c>
      <c r="D28" s="102" t="s">
        <v>60</v>
      </c>
      <c r="E28" s="103" t="s">
        <v>81</v>
      </c>
      <c r="F28" s="103" t="s">
        <v>35</v>
      </c>
      <c r="G28" s="103" t="s">
        <v>62</v>
      </c>
      <c r="H28" s="103" t="s">
        <v>81</v>
      </c>
      <c r="I28" s="103" t="s">
        <v>35</v>
      </c>
      <c r="J28" s="103" t="s">
        <v>62</v>
      </c>
      <c r="K28" s="103" t="s">
        <v>81</v>
      </c>
      <c r="L28" s="103" t="s">
        <v>35</v>
      </c>
      <c r="M28" s="103" t="s">
        <v>62</v>
      </c>
      <c r="N28" s="103" t="s">
        <v>81</v>
      </c>
      <c r="O28" s="103" t="s">
        <v>35</v>
      </c>
      <c r="P28" s="103" t="s">
        <v>62</v>
      </c>
      <c r="Q28" s="103" t="s">
        <v>81</v>
      </c>
      <c r="R28" s="103" t="s">
        <v>35</v>
      </c>
      <c r="S28" s="103" t="s">
        <v>62</v>
      </c>
      <c r="T28" s="103" t="s">
        <v>81</v>
      </c>
      <c r="U28" s="103" t="s">
        <v>35</v>
      </c>
      <c r="V28" s="103" t="s">
        <v>62</v>
      </c>
      <c r="W28" s="33"/>
      <c r="Y28" s="33"/>
      <c r="Z28" s="38"/>
      <c r="AD28" s="1">
        <f>はじめに出場選手の入力!C36</f>
        <v>0</v>
      </c>
      <c r="AE28" s="3">
        <f>はじめに出場選手の入力!D36</f>
        <v>0</v>
      </c>
      <c r="AF28" s="3">
        <f>はじめに出場選手の入力!F36</f>
        <v>0</v>
      </c>
      <c r="AG28" s="5"/>
    </row>
    <row r="29" spans="1:33" ht="17.399999999999999" customHeight="1" x14ac:dyDescent="0.2">
      <c r="A29" s="104" t="s">
        <v>82</v>
      </c>
      <c r="B29" s="105" t="str">
        <f>はじめに出場選手の入力!$C$5</f>
        <v>石川県</v>
      </c>
      <c r="C29" s="106" t="str">
        <f>+はじめに出場選手の入力!$E$15&amp;"Ａ"</f>
        <v>Ａ</v>
      </c>
      <c r="D29" s="106"/>
      <c r="E29" s="107"/>
      <c r="F29" s="108" t="str">
        <f>IF(E29="","",VLOOKUP(E29,はじめに出場選手の入力!$C$15:$F$44,2))</f>
        <v/>
      </c>
      <c r="G29" s="109" t="str">
        <f>IF(E29="","",VLOOKUP(E29,はじめに出場選手の入力!$C$15:$F$44,4))</f>
        <v/>
      </c>
      <c r="H29" s="107"/>
      <c r="I29" s="108" t="str">
        <f>IF(H29="","",VLOOKUP(H29,はじめに出場選手の入力!$C$15:$F$44,2))</f>
        <v/>
      </c>
      <c r="J29" s="109" t="str">
        <f>IF(H29="","",VLOOKUP(H29,はじめに出場選手の入力!$C$15:$F$44,4))</f>
        <v/>
      </c>
      <c r="K29" s="107"/>
      <c r="L29" s="108" t="str">
        <f>IF(K29="","",VLOOKUP(K29,はじめに出場選手の入力!$C$15:$F$44,2))</f>
        <v/>
      </c>
      <c r="M29" s="109" t="str">
        <f>IF(K29="","",VLOOKUP(K29,はじめに出場選手の入力!$C$15:$F$44,4))</f>
        <v/>
      </c>
      <c r="N29" s="107"/>
      <c r="O29" s="108" t="str">
        <f>IF(N29="","",VLOOKUP(N29,はじめに出場選手の入力!$C$15:$F$44,2))</f>
        <v/>
      </c>
      <c r="P29" s="109" t="str">
        <f>IF(N29="","",VLOOKUP(N29,はじめに出場選手の入力!$C$15:$F$44,4))</f>
        <v/>
      </c>
      <c r="Q29" s="107"/>
      <c r="R29" s="108" t="str">
        <f>IF(Q29="","",VLOOKUP(Q29,はじめに出場選手の入力!$C$15:$F$44,2))</f>
        <v/>
      </c>
      <c r="S29" s="109" t="str">
        <f>IF(Q29="","",VLOOKUP(Q29,はじめに出場選手の入力!$C$15:$F$44,4))</f>
        <v/>
      </c>
      <c r="T29" s="107"/>
      <c r="U29" s="108"/>
      <c r="V29" s="109"/>
      <c r="Z29" s="5"/>
      <c r="AA29" s="5"/>
      <c r="AB29" s="5"/>
      <c r="AC29" s="5"/>
      <c r="AD29" s="1">
        <f>はじめに出場選手の入力!C37</f>
        <v>0</v>
      </c>
      <c r="AE29" s="3">
        <f>はじめに出場選手の入力!D37</f>
        <v>0</v>
      </c>
      <c r="AF29" s="3">
        <f>はじめに出場選手の入力!F37</f>
        <v>0</v>
      </c>
      <c r="AG29" s="5"/>
    </row>
    <row r="30" spans="1:33" ht="17.399999999999999" customHeight="1" x14ac:dyDescent="0.2">
      <c r="A30" s="104" t="s">
        <v>84</v>
      </c>
      <c r="B30" s="105" t="str">
        <f>はじめに出場選手の入力!$C$5</f>
        <v>石川県</v>
      </c>
      <c r="C30" s="106" t="str">
        <f>+はじめに出場選手の入力!$E$15&amp;"Ｂ"</f>
        <v>Ｂ</v>
      </c>
      <c r="D30" s="106"/>
      <c r="E30" s="107"/>
      <c r="F30" s="108" t="str">
        <f>IF(E30="","",VLOOKUP(E30,はじめに出場選手の入力!$C$15:$F$44,2))</f>
        <v/>
      </c>
      <c r="G30" s="109" t="str">
        <f>IF(E30="","",VLOOKUP(E30,はじめに出場選手の入力!$C$15:$F$44,4))</f>
        <v/>
      </c>
      <c r="H30" s="107"/>
      <c r="I30" s="108" t="str">
        <f>IF(H30="","",VLOOKUP(H30,はじめに出場選手の入力!$C$15:$F$44,2))</f>
        <v/>
      </c>
      <c r="J30" s="109" t="str">
        <f>IF(H30="","",VLOOKUP(H30,はじめに出場選手の入力!$C$15:$F$44,4))</f>
        <v/>
      </c>
      <c r="K30" s="107"/>
      <c r="L30" s="108" t="str">
        <f>IF(K30="","",VLOOKUP(K30,はじめに出場選手の入力!$C$15:$F$44,2))</f>
        <v/>
      </c>
      <c r="M30" s="109" t="str">
        <f>IF(K30="","",VLOOKUP(K30,はじめに出場選手の入力!$C$15:$F$44,4))</f>
        <v/>
      </c>
      <c r="N30" s="107"/>
      <c r="O30" s="108" t="str">
        <f>IF(N30="","",VLOOKUP(N30,はじめに出場選手の入力!$C$15:$F$44,2))</f>
        <v/>
      </c>
      <c r="P30" s="109" t="str">
        <f>IF(N30="","",VLOOKUP(N30,はじめに出場選手の入力!$C$15:$F$44,4))</f>
        <v/>
      </c>
      <c r="Q30" s="107"/>
      <c r="R30" s="108" t="str">
        <f>IF(Q30="","",VLOOKUP(Q30,はじめに出場選手の入力!$C$15:$F$44,2))</f>
        <v/>
      </c>
      <c r="S30" s="109" t="str">
        <f>IF(Q30="","",VLOOKUP(Q30,はじめに出場選手の入力!$C$15:$F$44,4))</f>
        <v/>
      </c>
      <c r="T30" s="107"/>
      <c r="U30" s="108"/>
      <c r="V30" s="109"/>
      <c r="Z30" s="5"/>
      <c r="AA30" s="5"/>
      <c r="AB30" s="5"/>
      <c r="AC30" s="5"/>
      <c r="AD30" s="1">
        <f>はじめに出場選手の入力!C38</f>
        <v>0</v>
      </c>
      <c r="AE30" s="3">
        <f>はじめに出場選手の入力!D38</f>
        <v>0</v>
      </c>
      <c r="AF30" s="3">
        <f>はじめに出場選手の入力!F38</f>
        <v>0</v>
      </c>
      <c r="AG30" s="5"/>
    </row>
    <row r="31" spans="1:33" ht="17.399999999999999" customHeight="1" x14ac:dyDescent="0.2">
      <c r="A31" s="104" t="s">
        <v>65</v>
      </c>
      <c r="B31" s="105" t="str">
        <f>はじめに出場選手の入力!$C$5</f>
        <v>石川県</v>
      </c>
      <c r="C31" s="106" t="str">
        <f>+はじめに出場選手の入力!$E$15&amp;"Ｃ"</f>
        <v>Ｃ</v>
      </c>
      <c r="D31" s="106"/>
      <c r="E31" s="107"/>
      <c r="F31" s="108" t="str">
        <f>IF(E31="","",VLOOKUP(E31,はじめに出場選手の入力!$C$15:$F$44,2))</f>
        <v/>
      </c>
      <c r="G31" s="109" t="str">
        <f>IF(E31="","",VLOOKUP(E31,はじめに出場選手の入力!$C$15:$F$44,4))</f>
        <v/>
      </c>
      <c r="H31" s="107"/>
      <c r="I31" s="108" t="str">
        <f>IF(H31="","",VLOOKUP(H31,はじめに出場選手の入力!$C$15:$F$44,2))</f>
        <v/>
      </c>
      <c r="J31" s="109" t="str">
        <f>IF(H31="","",VLOOKUP(H31,はじめに出場選手の入力!$C$15:$F$44,4))</f>
        <v/>
      </c>
      <c r="K31" s="107"/>
      <c r="L31" s="108" t="str">
        <f>IF(K31="","",VLOOKUP(K31,はじめに出場選手の入力!$C$15:$F$44,2))</f>
        <v/>
      </c>
      <c r="M31" s="109" t="str">
        <f>IF(K31="","",VLOOKUP(K31,はじめに出場選手の入力!$C$15:$F$44,4))</f>
        <v/>
      </c>
      <c r="N31" s="107"/>
      <c r="O31" s="108" t="str">
        <f>IF(N31="","",VLOOKUP(N31,はじめに出場選手の入力!$C$15:$F$44,2))</f>
        <v/>
      </c>
      <c r="P31" s="109" t="str">
        <f>IF(N31="","",VLOOKUP(N31,はじめに出場選手の入力!$C$15:$F$44,4))</f>
        <v/>
      </c>
      <c r="Q31" s="107"/>
      <c r="R31" s="108" t="str">
        <f>IF(Q31="","",VLOOKUP(Q31,はじめに出場選手の入力!$C$15:$F$44,2))</f>
        <v/>
      </c>
      <c r="S31" s="109" t="str">
        <f>IF(Q31="","",VLOOKUP(Q31,はじめに出場選手の入力!$C$15:$F$44,4))</f>
        <v/>
      </c>
      <c r="T31" s="107"/>
      <c r="U31" s="108"/>
      <c r="V31" s="109"/>
      <c r="Z31" s="5"/>
      <c r="AA31" s="5"/>
      <c r="AB31" s="5"/>
      <c r="AC31" s="5"/>
      <c r="AD31" s="1">
        <f>はじめに出場選手の入力!C39</f>
        <v>0</v>
      </c>
      <c r="AE31" s="3">
        <f>はじめに出場選手の入力!D39</f>
        <v>0</v>
      </c>
      <c r="AF31" s="3">
        <f>はじめに出場選手の入力!F39</f>
        <v>0</v>
      </c>
      <c r="AG31" s="5"/>
    </row>
    <row r="32" spans="1:33" ht="17.399999999999999" customHeight="1" x14ac:dyDescent="0.2">
      <c r="A32" s="104" t="s">
        <v>66</v>
      </c>
      <c r="B32" s="105" t="str">
        <f>はじめに出場選手の入力!$C$5</f>
        <v>石川県</v>
      </c>
      <c r="C32" s="106" t="str">
        <f>+はじめに出場選手の入力!$E$15&amp;"Ｄ"</f>
        <v>Ｄ</v>
      </c>
      <c r="D32" s="106"/>
      <c r="E32" s="107"/>
      <c r="F32" s="108" t="str">
        <f>IF(E32="","",VLOOKUP(E32,はじめに出場選手の入力!$C$15:$F$44,2))</f>
        <v/>
      </c>
      <c r="G32" s="109" t="str">
        <f>IF(E32="","",VLOOKUP(E32,はじめに出場選手の入力!$C$15:$F$44,4))</f>
        <v/>
      </c>
      <c r="H32" s="107"/>
      <c r="I32" s="108" t="str">
        <f>IF(H32="","",VLOOKUP(H32,はじめに出場選手の入力!$C$15:$F$44,2))</f>
        <v/>
      </c>
      <c r="J32" s="109" t="str">
        <f>IF(H32="","",VLOOKUP(H32,はじめに出場選手の入力!$C$15:$F$44,4))</f>
        <v/>
      </c>
      <c r="K32" s="107"/>
      <c r="L32" s="108" t="str">
        <f>IF(K32="","",VLOOKUP(K32,はじめに出場選手の入力!$C$15:$F$44,2))</f>
        <v/>
      </c>
      <c r="M32" s="109" t="str">
        <f>IF(K32="","",VLOOKUP(K32,はじめに出場選手の入力!$C$15:$F$44,4))</f>
        <v/>
      </c>
      <c r="N32" s="107"/>
      <c r="O32" s="108" t="str">
        <f>IF(N32="","",VLOOKUP(N32,はじめに出場選手の入力!$C$15:$F$44,2))</f>
        <v/>
      </c>
      <c r="P32" s="109" t="str">
        <f>IF(N32="","",VLOOKUP(N32,はじめに出場選手の入力!$C$15:$F$44,4))</f>
        <v/>
      </c>
      <c r="Q32" s="107"/>
      <c r="R32" s="108" t="str">
        <f>IF(Q32="","",VLOOKUP(Q32,はじめに出場選手の入力!$C$15:$F$44,2))</f>
        <v/>
      </c>
      <c r="S32" s="109" t="str">
        <f>IF(Q32="","",VLOOKUP(Q32,はじめに出場選手の入力!$C$15:$F$44,4))</f>
        <v/>
      </c>
      <c r="T32" s="107"/>
      <c r="U32" s="108"/>
      <c r="V32" s="109"/>
      <c r="Z32" s="5"/>
      <c r="AA32" s="5"/>
      <c r="AB32" s="5"/>
      <c r="AC32" s="5"/>
      <c r="AD32" s="1">
        <f>はじめに出場選手の入力!C40</f>
        <v>0</v>
      </c>
      <c r="AE32" s="3">
        <f>はじめに出場選手の入力!D40</f>
        <v>0</v>
      </c>
      <c r="AF32" s="3">
        <f>はじめに出場選手の入力!F40</f>
        <v>0</v>
      </c>
      <c r="AG32" s="5"/>
    </row>
    <row r="33" spans="1:33" ht="17.399999999999999" customHeight="1" x14ac:dyDescent="0.2">
      <c r="A33" s="104" t="s">
        <v>67</v>
      </c>
      <c r="B33" s="105" t="str">
        <f>はじめに出場選手の入力!$C$5</f>
        <v>石川県</v>
      </c>
      <c r="C33" s="106" t="str">
        <f>+はじめに出場選手の入力!$E$15&amp;"Ｅ"</f>
        <v>Ｅ</v>
      </c>
      <c r="D33" s="106"/>
      <c r="E33" s="107"/>
      <c r="F33" s="108" t="str">
        <f>IF(E33="","",VLOOKUP(E33,はじめに出場選手の入力!$C$15:$F$44,2))</f>
        <v/>
      </c>
      <c r="G33" s="109" t="str">
        <f>IF(E33="","",VLOOKUP(E33,はじめに出場選手の入力!$C$15:$F$44,4))</f>
        <v/>
      </c>
      <c r="H33" s="107"/>
      <c r="I33" s="108" t="str">
        <f>IF(H33="","",VLOOKUP(H33,はじめに出場選手の入力!$C$15:$F$44,2))</f>
        <v/>
      </c>
      <c r="J33" s="109" t="str">
        <f>IF(H33="","",VLOOKUP(H33,はじめに出場選手の入力!$C$15:$F$44,4))</f>
        <v/>
      </c>
      <c r="K33" s="107"/>
      <c r="L33" s="108" t="str">
        <f>IF(K33="","",VLOOKUP(K33,はじめに出場選手の入力!$C$15:$F$44,2))</f>
        <v/>
      </c>
      <c r="M33" s="109" t="str">
        <f>IF(K33="","",VLOOKUP(K33,はじめに出場選手の入力!$C$15:$F$44,4))</f>
        <v/>
      </c>
      <c r="N33" s="107"/>
      <c r="O33" s="108" t="str">
        <f>IF(N33="","",VLOOKUP(N33,はじめに出場選手の入力!$C$15:$F$44,2))</f>
        <v/>
      </c>
      <c r="P33" s="109" t="str">
        <f>IF(N33="","",VLOOKUP(N33,はじめに出場選手の入力!$C$15:$F$44,4))</f>
        <v/>
      </c>
      <c r="Q33" s="107"/>
      <c r="R33" s="108" t="str">
        <f>IF(Q33="","",VLOOKUP(Q33,はじめに出場選手の入力!$C$15:$F$44,2))</f>
        <v/>
      </c>
      <c r="S33" s="109" t="str">
        <f>IF(Q33="","",VLOOKUP(Q33,はじめに出場選手の入力!$C$15:$F$44,4))</f>
        <v/>
      </c>
      <c r="T33" s="107"/>
      <c r="U33" s="108"/>
      <c r="V33" s="109"/>
      <c r="Z33" s="5"/>
      <c r="AA33" s="5"/>
      <c r="AB33" s="5"/>
      <c r="AC33" s="5"/>
      <c r="AD33" s="1">
        <f>はじめに出場選手の入力!C41</f>
        <v>0</v>
      </c>
      <c r="AE33" s="3">
        <f>はじめに出場選手の入力!D41</f>
        <v>0</v>
      </c>
      <c r="AF33" s="3">
        <f>はじめに出場選手の入力!F41</f>
        <v>0</v>
      </c>
      <c r="AG33" s="5"/>
    </row>
    <row r="34" spans="1:33" ht="17.399999999999999" customHeight="1" x14ac:dyDescent="0.2">
      <c r="A34" s="104" t="s">
        <v>68</v>
      </c>
      <c r="B34" s="105" t="str">
        <f>はじめに出場選手の入力!$C$5</f>
        <v>石川県</v>
      </c>
      <c r="C34" s="106" t="str">
        <f>+はじめに出場選手の入力!$E$15&amp;"Ｆ"</f>
        <v>Ｆ</v>
      </c>
      <c r="D34" s="106"/>
      <c r="E34" s="107"/>
      <c r="F34" s="108" t="str">
        <f>IF(E34="","",VLOOKUP(E34,はじめに出場選手の入力!$C$15:$F$44,2))</f>
        <v/>
      </c>
      <c r="G34" s="109" t="str">
        <f>IF(E34="","",VLOOKUP(E34,はじめに出場選手の入力!$C$15:$F$44,4))</f>
        <v/>
      </c>
      <c r="H34" s="107"/>
      <c r="I34" s="108" t="str">
        <f>IF(H34="","",VLOOKUP(H34,はじめに出場選手の入力!$C$15:$F$44,2))</f>
        <v/>
      </c>
      <c r="J34" s="109" t="str">
        <f>IF(H34="","",VLOOKUP(H34,はじめに出場選手の入力!$C$15:$F$44,4))</f>
        <v/>
      </c>
      <c r="K34" s="107"/>
      <c r="L34" s="108" t="str">
        <f>IF(K34="","",VLOOKUP(K34,はじめに出場選手の入力!$C$15:$F$44,2))</f>
        <v/>
      </c>
      <c r="M34" s="109" t="str">
        <f>IF(K34="","",VLOOKUP(K34,はじめに出場選手の入力!$C$15:$F$44,4))</f>
        <v/>
      </c>
      <c r="N34" s="107"/>
      <c r="O34" s="108" t="str">
        <f>IF(N34="","",VLOOKUP(N34,はじめに出場選手の入力!$C$15:$F$44,2))</f>
        <v/>
      </c>
      <c r="P34" s="109" t="str">
        <f>IF(N34="","",VLOOKUP(N34,はじめに出場選手の入力!$C$15:$F$44,4))</f>
        <v/>
      </c>
      <c r="Q34" s="107"/>
      <c r="R34" s="108" t="str">
        <f>IF(Q34="","",VLOOKUP(Q34,はじめに出場選手の入力!$C$15:$F$44,2))</f>
        <v/>
      </c>
      <c r="S34" s="109" t="str">
        <f>IF(Q34="","",VLOOKUP(Q34,はじめに出場選手の入力!$C$15:$F$44,4))</f>
        <v/>
      </c>
      <c r="T34" s="107"/>
      <c r="U34" s="108"/>
      <c r="V34" s="109"/>
      <c r="Z34" s="5"/>
      <c r="AA34" s="5"/>
      <c r="AB34" s="5"/>
      <c r="AC34" s="5"/>
      <c r="AD34" s="1">
        <f>はじめに出場選手の入力!C42</f>
        <v>0</v>
      </c>
      <c r="AE34" s="3">
        <f>はじめに出場選手の入力!D42</f>
        <v>0</v>
      </c>
      <c r="AF34" s="3">
        <f>はじめに出場選手の入力!F42</f>
        <v>0</v>
      </c>
      <c r="AG34" s="5"/>
    </row>
    <row r="35" spans="1:33" ht="17.399999999999999" customHeight="1" x14ac:dyDescent="0.2">
      <c r="A35" s="104" t="s">
        <v>69</v>
      </c>
      <c r="B35" s="105" t="str">
        <f>はじめに出場選手の入力!$C$5</f>
        <v>石川県</v>
      </c>
      <c r="C35" s="106" t="str">
        <f>+はじめに出場選手の入力!$E$15&amp;"Ｇ"</f>
        <v>Ｇ</v>
      </c>
      <c r="D35" s="106"/>
      <c r="E35" s="107"/>
      <c r="F35" s="108" t="str">
        <f>IF(E35="","",VLOOKUP(E35,はじめに出場選手の入力!$C$15:$F$44,2))</f>
        <v/>
      </c>
      <c r="G35" s="109" t="str">
        <f>IF(E35="","",VLOOKUP(E35,はじめに出場選手の入力!$C$15:$F$44,4))</f>
        <v/>
      </c>
      <c r="H35" s="107"/>
      <c r="I35" s="108" t="str">
        <f>IF(H35="","",VLOOKUP(H35,はじめに出場選手の入力!$C$15:$F$44,2))</f>
        <v/>
      </c>
      <c r="J35" s="109" t="str">
        <f>IF(H35="","",VLOOKUP(H35,はじめに出場選手の入力!$C$15:$F$44,4))</f>
        <v/>
      </c>
      <c r="K35" s="107"/>
      <c r="L35" s="108" t="str">
        <f>IF(K35="","",VLOOKUP(K35,はじめに出場選手の入力!$C$15:$F$44,2))</f>
        <v/>
      </c>
      <c r="M35" s="109" t="str">
        <f>IF(K35="","",VLOOKUP(K35,はじめに出場選手の入力!$C$15:$F$44,4))</f>
        <v/>
      </c>
      <c r="N35" s="107"/>
      <c r="O35" s="108" t="str">
        <f>IF(N35="","",VLOOKUP(N35,はじめに出場選手の入力!$C$15:$F$44,2))</f>
        <v/>
      </c>
      <c r="P35" s="109" t="str">
        <f>IF(N35="","",VLOOKUP(N35,はじめに出場選手の入力!$C$15:$F$44,4))</f>
        <v/>
      </c>
      <c r="Q35" s="107"/>
      <c r="R35" s="108" t="str">
        <f>IF(Q35="","",VLOOKUP(Q35,はじめに出場選手の入力!$C$15:$F$44,2))</f>
        <v/>
      </c>
      <c r="S35" s="109" t="str">
        <f>IF(Q35="","",VLOOKUP(Q35,はじめに出場選手の入力!$C$15:$F$44,4))</f>
        <v/>
      </c>
      <c r="T35" s="107"/>
      <c r="U35" s="108"/>
      <c r="V35" s="109"/>
      <c r="Z35" s="5"/>
      <c r="AA35" s="5"/>
      <c r="AB35" s="5"/>
      <c r="AC35" s="5"/>
      <c r="AD35" s="1">
        <f>はじめに出場選手の入力!C43</f>
        <v>0</v>
      </c>
      <c r="AE35" s="3">
        <f>はじめに出場選手の入力!D43</f>
        <v>0</v>
      </c>
      <c r="AF35" s="3">
        <f>はじめに出場選手の入力!F43</f>
        <v>0</v>
      </c>
      <c r="AG35" s="5"/>
    </row>
    <row r="36" spans="1:33" ht="17.399999999999999" customHeight="1" x14ac:dyDescent="0.2">
      <c r="A36" s="104" t="s">
        <v>70</v>
      </c>
      <c r="B36" s="105" t="str">
        <f>はじめに出場選手の入力!$C$5</f>
        <v>石川県</v>
      </c>
      <c r="C36" s="106" t="str">
        <f>+はじめに出場選手の入力!$E$15&amp;"Ｈ"</f>
        <v>Ｈ</v>
      </c>
      <c r="D36" s="106"/>
      <c r="E36" s="107"/>
      <c r="F36" s="108" t="str">
        <f>IF(E36="","",VLOOKUP(E36,はじめに出場選手の入力!$C$15:$F$44,2))</f>
        <v/>
      </c>
      <c r="G36" s="135" t="str">
        <f>IF(E36="","",VLOOKUP(E36,はじめに出場選手の入力!$C$15:$F$44,4))</f>
        <v/>
      </c>
      <c r="H36" s="136"/>
      <c r="I36" s="137" t="str">
        <f>IF(H36="","",VLOOKUP(H36,はじめに出場選手の入力!$C$15:$F$44,2))</f>
        <v/>
      </c>
      <c r="J36" s="135" t="str">
        <f>IF(H36="","",VLOOKUP(H36,はじめに出場選手の入力!$C$15:$F$44,4))</f>
        <v/>
      </c>
      <c r="K36" s="136"/>
      <c r="L36" s="137" t="str">
        <f>IF(K36="","",VLOOKUP(K36,はじめに出場選手の入力!$C$15:$F$44,2))</f>
        <v/>
      </c>
      <c r="M36" s="135" t="str">
        <f>IF(K36="","",VLOOKUP(K36,はじめに出場選手の入力!$C$15:$F$44,4))</f>
        <v/>
      </c>
      <c r="N36" s="136"/>
      <c r="O36" s="137" t="str">
        <f>IF(N36="","",VLOOKUP(N36,はじめに出場選手の入力!$C$15:$F$44,2))</f>
        <v/>
      </c>
      <c r="P36" s="135" t="str">
        <f>IF(N36="","",VLOOKUP(N36,はじめに出場選手の入力!$C$15:$F$44,4))</f>
        <v/>
      </c>
      <c r="Q36" s="136"/>
      <c r="R36" s="137" t="str">
        <f>IF(Q36="","",VLOOKUP(Q36,はじめに出場選手の入力!$C$15:$F$44,2))</f>
        <v/>
      </c>
      <c r="S36" s="135" t="str">
        <f>IF(Q36="","",VLOOKUP(Q36,はじめに出場選手の入力!$C$15:$F$44,4))</f>
        <v/>
      </c>
      <c r="T36" s="136"/>
      <c r="U36" s="137"/>
      <c r="V36" s="135"/>
      <c r="Z36" s="5"/>
      <c r="AA36" s="5"/>
      <c r="AB36" s="5"/>
      <c r="AC36" s="5"/>
      <c r="AD36" s="1">
        <f>はじめに出場選手の入力!C44</f>
        <v>0</v>
      </c>
      <c r="AE36" s="3">
        <f>はじめに出場選手の入力!D44</f>
        <v>0</v>
      </c>
      <c r="AF36" s="3">
        <f>はじめに出場選手の入力!F44</f>
        <v>0</v>
      </c>
      <c r="AG36" s="5"/>
    </row>
    <row r="37" spans="1:33" ht="50.4" customHeight="1" thickBot="1" x14ac:dyDescent="0.25">
      <c r="A37" s="60"/>
      <c r="B37" s="60"/>
      <c r="C37" s="60"/>
      <c r="D37" s="60"/>
      <c r="E37" s="60"/>
      <c r="F37" s="60"/>
      <c r="G37" s="266" t="s">
        <v>164</v>
      </c>
      <c r="H37" s="266"/>
      <c r="I37" s="266"/>
      <c r="J37" s="266"/>
      <c r="K37" s="266"/>
      <c r="L37" s="266"/>
      <c r="M37" s="266"/>
      <c r="N37" s="266"/>
      <c r="O37" s="266"/>
      <c r="P37" s="266"/>
      <c r="Q37" s="266"/>
      <c r="R37" s="266"/>
      <c r="S37" s="266"/>
      <c r="T37" s="266"/>
      <c r="U37" s="266"/>
      <c r="V37" s="134"/>
      <c r="Z37" s="5"/>
      <c r="AA37" s="5"/>
      <c r="AB37" s="5"/>
      <c r="AC37" s="5"/>
      <c r="AG37" s="5"/>
    </row>
    <row r="38" spans="1:33" ht="16.95" customHeight="1" thickBot="1" x14ac:dyDescent="0.25">
      <c r="A38" s="65" t="s">
        <v>72</v>
      </c>
      <c r="B38" s="66"/>
      <c r="C38" s="67"/>
      <c r="D38" s="61"/>
      <c r="E38" s="58"/>
      <c r="F38" s="58"/>
      <c r="G38" s="134"/>
      <c r="H38" s="134"/>
      <c r="I38" s="134"/>
      <c r="J38" s="134"/>
      <c r="K38" s="134"/>
      <c r="L38" s="134"/>
      <c r="M38" s="134"/>
      <c r="N38" s="134"/>
      <c r="O38" s="134"/>
      <c r="P38" s="134"/>
      <c r="Q38" s="134"/>
      <c r="R38" s="134"/>
      <c r="S38" s="134"/>
      <c r="T38" s="134"/>
      <c r="U38" s="134"/>
      <c r="V38" s="134"/>
      <c r="Z38" s="38" t="s">
        <v>83</v>
      </c>
      <c r="AC38" s="5"/>
      <c r="AD38" s="261" t="s">
        <v>153</v>
      </c>
      <c r="AE38" s="262"/>
      <c r="AF38" s="263"/>
      <c r="AG38" s="5"/>
    </row>
    <row r="39" spans="1:33" ht="16.2" customHeight="1" x14ac:dyDescent="0.2">
      <c r="A39" s="64"/>
      <c r="B39" s="53" t="s">
        <v>25</v>
      </c>
      <c r="C39" s="53" t="s">
        <v>59</v>
      </c>
      <c r="D39" s="53" t="s">
        <v>60</v>
      </c>
      <c r="E39" s="53" t="s">
        <v>61</v>
      </c>
      <c r="F39" s="27" t="s">
        <v>35</v>
      </c>
      <c r="G39" s="27" t="s">
        <v>62</v>
      </c>
      <c r="H39" s="53" t="s">
        <v>61</v>
      </c>
      <c r="I39" s="27" t="s">
        <v>35</v>
      </c>
      <c r="J39" s="27" t="s">
        <v>62</v>
      </c>
      <c r="K39" s="53" t="s">
        <v>61</v>
      </c>
      <c r="L39" s="27" t="s">
        <v>35</v>
      </c>
      <c r="M39" s="27" t="s">
        <v>62</v>
      </c>
      <c r="N39" s="53" t="s">
        <v>61</v>
      </c>
      <c r="O39" s="27" t="s">
        <v>35</v>
      </c>
      <c r="P39" s="27" t="s">
        <v>62</v>
      </c>
      <c r="Q39" s="53" t="s">
        <v>61</v>
      </c>
      <c r="R39" s="27" t="s">
        <v>35</v>
      </c>
      <c r="S39" s="27" t="s">
        <v>62</v>
      </c>
      <c r="T39" s="53" t="s">
        <v>61</v>
      </c>
      <c r="U39" s="27" t="s">
        <v>35</v>
      </c>
      <c r="V39" s="27" t="s">
        <v>62</v>
      </c>
      <c r="W39" s="33"/>
      <c r="Z39" s="3" t="s">
        <v>175</v>
      </c>
      <c r="AA39" s="3" t="s">
        <v>176</v>
      </c>
      <c r="AB39" s="143" t="s">
        <v>85</v>
      </c>
      <c r="AD39" s="3" t="s">
        <v>163</v>
      </c>
      <c r="AE39" s="3" t="s">
        <v>35</v>
      </c>
      <c r="AF39" s="3" t="s">
        <v>62</v>
      </c>
    </row>
    <row r="40" spans="1:33" ht="16.2" customHeight="1" x14ac:dyDescent="0.2">
      <c r="A40" s="35" t="s">
        <v>82</v>
      </c>
      <c r="B40" s="73" t="str">
        <f>はじめに出場選手の入力!$C$5</f>
        <v>石川県</v>
      </c>
      <c r="C40" s="74" t="str">
        <f>+はじめに出場選手の入力!$E$5&amp;"　"&amp;"共通"</f>
        <v>　共通</v>
      </c>
      <c r="D40" s="131"/>
      <c r="E40" s="78"/>
      <c r="F40" s="75" t="str">
        <f>IF(E40="","",VLOOKUP(E40,はじめに出場選手の入力!$J$15:$M$44,2))</f>
        <v/>
      </c>
      <c r="G40" s="76" t="str">
        <f>IF(E40="","",VLOOKUP(E40,はじめに出場選手の入力!$J$15:$M$44,4))</f>
        <v/>
      </c>
      <c r="H40" s="78"/>
      <c r="I40" s="75" t="str">
        <f>IF(H40="","",VLOOKUP(H40,はじめに出場選手の入力!$J$15:$M$44,2))</f>
        <v/>
      </c>
      <c r="J40" s="76" t="str">
        <f>IF(H40="","",VLOOKUP(H40,はじめに出場選手の入力!$J$15:$M$44,4))</f>
        <v/>
      </c>
      <c r="K40" s="78"/>
      <c r="L40" s="75" t="str">
        <f>IF(K40="","",VLOOKUP(K40,はじめに出場選手の入力!$J$15:$M$44,2))</f>
        <v/>
      </c>
      <c r="M40" s="76" t="str">
        <f>IF(K40="","",VLOOKUP(K40,はじめに出場選手の入力!$J$15:$M$44,4))</f>
        <v/>
      </c>
      <c r="N40" s="78"/>
      <c r="O40" s="75" t="str">
        <f>IF(N40="","",VLOOKUP(N40,はじめに出場選手の入力!$J$15:$M$44,2))</f>
        <v/>
      </c>
      <c r="P40" s="76" t="str">
        <f>IF(N40="","",VLOOKUP(N40,はじめに出場選手の入力!$J$15:$M$44,4))</f>
        <v/>
      </c>
      <c r="Q40" s="78"/>
      <c r="R40" s="75" t="str">
        <f>IF(Q40="","",VLOOKUP(Q40,はじめに出場選手の入力!$J$15:$M$44,2))</f>
        <v/>
      </c>
      <c r="S40" s="76" t="str">
        <f>IF(Q40="","",VLOOKUP(Q40,はじめに出場選手の入力!$J$15:$M$44,4))</f>
        <v/>
      </c>
      <c r="T40" s="78"/>
      <c r="U40" s="75" t="str">
        <f>IF(T40="","",VLOOKUP(T40,はじめに出場選手の入力!$J$15:$M$44,2))</f>
        <v/>
      </c>
      <c r="V40" s="76" t="str">
        <f>IF(T40="","",VLOOKUP(T40,はじめに出場選手の入力!$J$15:$M$44,4))</f>
        <v/>
      </c>
      <c r="Z40" s="268">
        <f>+COUNTA(D40:D47)</f>
        <v>0</v>
      </c>
      <c r="AA40" s="268">
        <f>+COUNTA(D51:D58)</f>
        <v>0</v>
      </c>
      <c r="AB40" s="267">
        <f>+COUNTA(D62:D69)</f>
        <v>0</v>
      </c>
      <c r="AD40" s="1">
        <f>はじめに出場選手の入力!J15</f>
        <v>0</v>
      </c>
      <c r="AE40" s="3">
        <f>はじめに出場選手の入力!K15</f>
        <v>0</v>
      </c>
      <c r="AF40" s="3">
        <f>はじめに出場選手の入力!M15</f>
        <v>0</v>
      </c>
    </row>
    <row r="41" spans="1:33" ht="16.2" customHeight="1" x14ac:dyDescent="0.2">
      <c r="A41" s="121" t="s">
        <v>84</v>
      </c>
      <c r="B41" s="105" t="str">
        <f>はじめに出場選手の入力!$C$5</f>
        <v>石川県</v>
      </c>
      <c r="C41" s="106" t="str">
        <f>+はじめに出場選手の入力!$E$5&amp;"　"&amp;"Ｂ"</f>
        <v>　Ｂ</v>
      </c>
      <c r="D41" s="106"/>
      <c r="E41" s="107"/>
      <c r="F41" s="108" t="str">
        <f>IF(E41="","",VLOOKUP(E41,はじめに出場選手の入力!$J$15:$M$44,2))</f>
        <v/>
      </c>
      <c r="G41" s="109" t="str">
        <f>IF(E41="","",VLOOKUP(E41,はじめに出場選手の入力!$J$15:$M$44,4))</f>
        <v/>
      </c>
      <c r="H41" s="107"/>
      <c r="I41" s="108" t="str">
        <f>IF(H41="","",VLOOKUP(H41,はじめに出場選手の入力!$J$15:$M$44,2))</f>
        <v/>
      </c>
      <c r="J41" s="109" t="str">
        <f>IF(H41="","",VLOOKUP(H41,はじめに出場選手の入力!$J$15:$M$44,4))</f>
        <v/>
      </c>
      <c r="K41" s="107"/>
      <c r="L41" s="108" t="str">
        <f>IF(K41="","",VLOOKUP(K41,はじめに出場選手の入力!$J$15:$M$44,2))</f>
        <v/>
      </c>
      <c r="M41" s="109" t="str">
        <f>IF(K41="","",VLOOKUP(K41,はじめに出場選手の入力!$J$15:$M$44,4))</f>
        <v/>
      </c>
      <c r="N41" s="107"/>
      <c r="O41" s="108" t="str">
        <f>IF(N41="","",VLOOKUP(N41,はじめに出場選手の入力!$J$15:$M$44,2))</f>
        <v/>
      </c>
      <c r="P41" s="109" t="str">
        <f>IF(N41="","",VLOOKUP(N41,はじめに出場選手の入力!$J$15:$M$44,4))</f>
        <v/>
      </c>
      <c r="Q41" s="107"/>
      <c r="R41" s="108" t="str">
        <f>IF(Q41="","",VLOOKUP(Q41,はじめに出場選手の入力!$J$15:$M$44,2))</f>
        <v/>
      </c>
      <c r="S41" s="109" t="str">
        <f>IF(Q41="","",VLOOKUP(Q41,はじめに出場選手の入力!$J$15:$M$44,4))</f>
        <v/>
      </c>
      <c r="T41" s="107"/>
      <c r="U41" s="108" t="str">
        <f>IF(T41="","",VLOOKUP(T41,はじめに出場選手の入力!$J$15:$M$44,2))</f>
        <v/>
      </c>
      <c r="V41" s="109" t="str">
        <f>IF(T41="","",VLOOKUP(T41,はじめに出場選手の入力!$J$15:$M$44,4))</f>
        <v/>
      </c>
      <c r="Z41" s="268"/>
      <c r="AA41" s="268"/>
      <c r="AB41" s="267"/>
      <c r="AD41" s="1">
        <f>はじめに出場選手の入力!J16</f>
        <v>0</v>
      </c>
      <c r="AE41" s="3">
        <f>はじめに出場選手の入力!K16</f>
        <v>0</v>
      </c>
      <c r="AF41" s="3">
        <f>はじめに出場選手の入力!M16</f>
        <v>0</v>
      </c>
    </row>
    <row r="42" spans="1:33" ht="16.2" customHeight="1" x14ac:dyDescent="0.2">
      <c r="A42" s="121" t="s">
        <v>65</v>
      </c>
      <c r="B42" s="105" t="str">
        <f>はじめに出場選手の入力!$C$5</f>
        <v>石川県</v>
      </c>
      <c r="C42" s="106" t="str">
        <f>+はじめに出場選手の入力!$E$5&amp;"　"&amp;"Ｃ"</f>
        <v>　Ｃ</v>
      </c>
      <c r="D42" s="106"/>
      <c r="E42" s="107"/>
      <c r="F42" s="108" t="str">
        <f>IF(E42="","",VLOOKUP(E42,はじめに出場選手の入力!$J$15:$M$44,2))</f>
        <v/>
      </c>
      <c r="G42" s="109" t="str">
        <f>IF(E42="","",VLOOKUP(E42,はじめに出場選手の入力!$J$15:$M$44,4))</f>
        <v/>
      </c>
      <c r="H42" s="107"/>
      <c r="I42" s="108" t="str">
        <f>IF(H42="","",VLOOKUP(H42,はじめに出場選手の入力!$J$15:$M$44,2))</f>
        <v/>
      </c>
      <c r="J42" s="109" t="str">
        <f>IF(H42="","",VLOOKUP(H42,はじめに出場選手の入力!$J$15:$M$44,4))</f>
        <v/>
      </c>
      <c r="K42" s="107"/>
      <c r="L42" s="108" t="str">
        <f>IF(K42="","",VLOOKUP(K42,はじめに出場選手の入力!$J$15:$M$44,2))</f>
        <v/>
      </c>
      <c r="M42" s="109" t="str">
        <f>IF(K42="","",VLOOKUP(K42,はじめに出場選手の入力!$J$15:$M$44,4))</f>
        <v/>
      </c>
      <c r="N42" s="107"/>
      <c r="O42" s="108" t="str">
        <f>IF(N42="","",VLOOKUP(N42,はじめに出場選手の入力!$J$15:$M$44,2))</f>
        <v/>
      </c>
      <c r="P42" s="109" t="str">
        <f>IF(N42="","",VLOOKUP(N42,はじめに出場選手の入力!$J$15:$M$44,4))</f>
        <v/>
      </c>
      <c r="Q42" s="107"/>
      <c r="R42" s="108" t="str">
        <f>IF(Q42="","",VLOOKUP(Q42,はじめに出場選手の入力!$J$15:$M$44,2))</f>
        <v/>
      </c>
      <c r="S42" s="109" t="str">
        <f>IF(Q42="","",VLOOKUP(Q42,はじめに出場選手の入力!$J$15:$M$44,4))</f>
        <v/>
      </c>
      <c r="T42" s="107"/>
      <c r="U42" s="108" t="str">
        <f>IF(T42="","",VLOOKUP(T42,はじめに出場選手の入力!$J$15:$M$44,2))</f>
        <v/>
      </c>
      <c r="V42" s="109" t="str">
        <f>IF(T42="","",VLOOKUP(T42,はじめに出場選手の入力!$J$15:$M$44,4))</f>
        <v/>
      </c>
      <c r="AD42" s="1">
        <f>はじめに出場選手の入力!J17</f>
        <v>0</v>
      </c>
      <c r="AE42" s="3">
        <f>はじめに出場選手の入力!K17</f>
        <v>0</v>
      </c>
      <c r="AF42" s="3">
        <f>はじめに出場選手の入力!M17</f>
        <v>0</v>
      </c>
    </row>
    <row r="43" spans="1:33" ht="16.2" customHeight="1" x14ac:dyDescent="0.2">
      <c r="A43" s="121" t="s">
        <v>66</v>
      </c>
      <c r="B43" s="105" t="str">
        <f>はじめに出場選手の入力!$C$5</f>
        <v>石川県</v>
      </c>
      <c r="C43" s="106" t="str">
        <f>+はじめに出場選手の入力!$E$5&amp;"　"&amp;"Ｄ"</f>
        <v>　Ｄ</v>
      </c>
      <c r="D43" s="106"/>
      <c r="E43" s="107"/>
      <c r="F43" s="108" t="str">
        <f>IF(E43="","",VLOOKUP(E43,はじめに出場選手の入力!$J$15:$M$44,2))</f>
        <v/>
      </c>
      <c r="G43" s="109" t="str">
        <f>IF(E43="","",VLOOKUP(E43,はじめに出場選手の入力!$J$15:$M$44,4))</f>
        <v/>
      </c>
      <c r="H43" s="107"/>
      <c r="I43" s="108" t="str">
        <f>IF(H43="","",VLOOKUP(H43,はじめに出場選手の入力!$J$15:$M$44,2))</f>
        <v/>
      </c>
      <c r="J43" s="109" t="str">
        <f>IF(H43="","",VLOOKUP(H43,はじめに出場選手の入力!$J$15:$M$44,4))</f>
        <v/>
      </c>
      <c r="K43" s="107"/>
      <c r="L43" s="108" t="str">
        <f>IF(K43="","",VLOOKUP(K43,はじめに出場選手の入力!$J$15:$M$44,2))</f>
        <v/>
      </c>
      <c r="M43" s="109" t="str">
        <f>IF(K43="","",VLOOKUP(K43,はじめに出場選手の入力!$J$15:$M$44,4))</f>
        <v/>
      </c>
      <c r="N43" s="107"/>
      <c r="O43" s="108" t="str">
        <f>IF(N43="","",VLOOKUP(N43,はじめに出場選手の入力!$J$15:$M$44,2))</f>
        <v/>
      </c>
      <c r="P43" s="109" t="str">
        <f>IF(N43="","",VLOOKUP(N43,はじめに出場選手の入力!$J$15:$M$44,4))</f>
        <v/>
      </c>
      <c r="Q43" s="107"/>
      <c r="R43" s="108" t="str">
        <f>IF(Q43="","",VLOOKUP(Q43,はじめに出場選手の入力!$J$15:$M$44,2))</f>
        <v/>
      </c>
      <c r="S43" s="109" t="str">
        <f>IF(Q43="","",VLOOKUP(Q43,はじめに出場選手の入力!$J$15:$M$44,4))</f>
        <v/>
      </c>
      <c r="T43" s="107"/>
      <c r="U43" s="108" t="str">
        <f>IF(T43="","",VLOOKUP(T43,はじめに出場選手の入力!$J$15:$M$44,2))</f>
        <v/>
      </c>
      <c r="V43" s="109" t="str">
        <f>IF(T43="","",VLOOKUP(T43,はじめに出場選手の入力!$J$15:$M$44,4))</f>
        <v/>
      </c>
      <c r="Z43" s="37" t="s">
        <v>27</v>
      </c>
      <c r="AA43" s="10" t="s">
        <v>30</v>
      </c>
      <c r="AB43" s="11"/>
      <c r="AD43" s="1">
        <f>はじめに出場選手の入力!J18</f>
        <v>0</v>
      </c>
      <c r="AE43" s="3">
        <f>はじめに出場選手の入力!K18</f>
        <v>0</v>
      </c>
      <c r="AF43" s="3">
        <f>はじめに出場選手の入力!M18</f>
        <v>0</v>
      </c>
    </row>
    <row r="44" spans="1:33" ht="16.2" customHeight="1" x14ac:dyDescent="0.2">
      <c r="A44" s="121" t="s">
        <v>67</v>
      </c>
      <c r="B44" s="105" t="str">
        <f>はじめに出場選手の入力!$C$5</f>
        <v>石川県</v>
      </c>
      <c r="C44" s="106" t="str">
        <f>+はじめに出場選手の入力!$E$5&amp;"　"&amp;"Ｆ"</f>
        <v>　Ｆ</v>
      </c>
      <c r="D44" s="106"/>
      <c r="E44" s="107"/>
      <c r="F44" s="108" t="str">
        <f>IF(E44="","",VLOOKUP(E44,はじめに出場選手の入力!$J$15:$M$44,2))</f>
        <v/>
      </c>
      <c r="G44" s="109" t="str">
        <f>IF(E44="","",VLOOKUP(E44,はじめに出場選手の入力!$J$15:$M$44,4))</f>
        <v/>
      </c>
      <c r="H44" s="107"/>
      <c r="I44" s="108" t="str">
        <f>IF(H44="","",VLOOKUP(H44,はじめに出場選手の入力!$J$15:$M$44,2))</f>
        <v/>
      </c>
      <c r="J44" s="109" t="str">
        <f>IF(H44="","",VLOOKUP(H44,はじめに出場選手の入力!$J$15:$M$44,4))</f>
        <v/>
      </c>
      <c r="K44" s="107"/>
      <c r="L44" s="108" t="str">
        <f>IF(K44="","",VLOOKUP(K44,はじめに出場選手の入力!$J$15:$M$44,2))</f>
        <v/>
      </c>
      <c r="M44" s="109" t="str">
        <f>IF(K44="","",VLOOKUP(K44,はじめに出場選手の入力!$J$15:$M$44,4))</f>
        <v/>
      </c>
      <c r="N44" s="107"/>
      <c r="O44" s="108" t="str">
        <f>IF(N44="","",VLOOKUP(N44,はじめに出場選手の入力!$J$15:$M$44,2))</f>
        <v/>
      </c>
      <c r="P44" s="109" t="str">
        <f>IF(N44="","",VLOOKUP(N44,はじめに出場選手の入力!$J$15:$M$44,4))</f>
        <v/>
      </c>
      <c r="Q44" s="107"/>
      <c r="R44" s="108" t="str">
        <f>IF(Q44="","",VLOOKUP(Q44,はじめに出場選手の入力!$J$15:$M$44,2))</f>
        <v/>
      </c>
      <c r="S44" s="109" t="str">
        <f>IF(Q44="","",VLOOKUP(Q44,はじめに出場選手の入力!$J$15:$M$44,4))</f>
        <v/>
      </c>
      <c r="T44" s="107"/>
      <c r="U44" s="108" t="str">
        <f>IF(T44="","",VLOOKUP(T44,はじめに出場選手の入力!$J$15:$M$44,2))</f>
        <v/>
      </c>
      <c r="V44" s="109" t="str">
        <f>IF(T44="","",VLOOKUP(T44,はじめに出場選手の入力!$J$15:$M$44,4))</f>
        <v/>
      </c>
      <c r="Z44" s="255">
        <f>SUM(Z40:AB41)</f>
        <v>0</v>
      </c>
      <c r="AA44" s="256"/>
      <c r="AB44" s="257"/>
      <c r="AD44" s="1">
        <f>はじめに出場選手の入力!J19</f>
        <v>0</v>
      </c>
      <c r="AE44" s="3">
        <f>はじめに出場選手の入力!K19</f>
        <v>0</v>
      </c>
      <c r="AF44" s="3">
        <f>はじめに出場選手の入力!M19</f>
        <v>0</v>
      </c>
    </row>
    <row r="45" spans="1:33" ht="16.2" customHeight="1" x14ac:dyDescent="0.2">
      <c r="A45" s="121" t="s">
        <v>68</v>
      </c>
      <c r="B45" s="105" t="str">
        <f>はじめに出場選手の入力!$C$5</f>
        <v>石川県</v>
      </c>
      <c r="C45" s="106" t="str">
        <f>+はじめに出場選手の入力!$E$5&amp;"　"&amp;"Ｅ"</f>
        <v>　Ｅ</v>
      </c>
      <c r="D45" s="106"/>
      <c r="E45" s="107"/>
      <c r="F45" s="108" t="str">
        <f>IF(E45="","",VLOOKUP(E45,はじめに出場選手の入力!$J$15:$M$44,2))</f>
        <v/>
      </c>
      <c r="G45" s="109" t="str">
        <f>IF(E45="","",VLOOKUP(E45,はじめに出場選手の入力!$J$15:$M$44,4))</f>
        <v/>
      </c>
      <c r="H45" s="107"/>
      <c r="I45" s="108" t="str">
        <f>IF(H45="","",VLOOKUP(H45,はじめに出場選手の入力!$J$15:$M$44,2))</f>
        <v/>
      </c>
      <c r="J45" s="109" t="str">
        <f>IF(H45="","",VLOOKUP(H45,はじめに出場選手の入力!$J$15:$M$44,4))</f>
        <v/>
      </c>
      <c r="K45" s="107"/>
      <c r="L45" s="108" t="str">
        <f>IF(K45="","",VLOOKUP(K45,はじめに出場選手の入力!$J$15:$M$44,2))</f>
        <v/>
      </c>
      <c r="M45" s="109" t="str">
        <f>IF(K45="","",VLOOKUP(K45,はじめに出場選手の入力!$J$15:$M$44,4))</f>
        <v/>
      </c>
      <c r="N45" s="107"/>
      <c r="O45" s="108" t="str">
        <f>IF(N45="","",VLOOKUP(N45,はじめに出場選手の入力!$J$15:$M$44,2))</f>
        <v/>
      </c>
      <c r="P45" s="109" t="str">
        <f>IF(N45="","",VLOOKUP(N45,はじめに出場選手の入力!$J$15:$M$44,4))</f>
        <v/>
      </c>
      <c r="Q45" s="107"/>
      <c r="R45" s="108" t="str">
        <f>IF(Q45="","",VLOOKUP(Q45,はじめに出場選手の入力!$J$15:$M$44,2))</f>
        <v/>
      </c>
      <c r="S45" s="109" t="str">
        <f>IF(Q45="","",VLOOKUP(Q45,はじめに出場選手の入力!$J$15:$M$44,4))</f>
        <v/>
      </c>
      <c r="T45" s="107"/>
      <c r="U45" s="108" t="str">
        <f>IF(T45="","",VLOOKUP(T45,はじめに出場選手の入力!$J$15:$M$44,2))</f>
        <v/>
      </c>
      <c r="V45" s="109" t="str">
        <f>IF(T45="","",VLOOKUP(T45,はじめに出場選手の入力!$J$15:$M$44,4))</f>
        <v/>
      </c>
      <c r="Z45" s="252"/>
      <c r="AA45" s="253"/>
      <c r="AB45" s="254"/>
      <c r="AD45" s="1">
        <f>はじめに出場選手の入力!J20</f>
        <v>0</v>
      </c>
      <c r="AE45" s="3">
        <f>はじめに出場選手の入力!K20</f>
        <v>0</v>
      </c>
      <c r="AF45" s="3">
        <f>はじめに出場選手の入力!M20</f>
        <v>0</v>
      </c>
    </row>
    <row r="46" spans="1:33" ht="16.2" customHeight="1" x14ac:dyDescent="0.2">
      <c r="A46" s="121" t="s">
        <v>69</v>
      </c>
      <c r="B46" s="105" t="str">
        <f>はじめに出場選手の入力!$C$5</f>
        <v>石川県</v>
      </c>
      <c r="C46" s="106" t="str">
        <f>+はじめに出場選手の入力!$E$5&amp;"　"&amp;"Ｇ"</f>
        <v>　Ｇ</v>
      </c>
      <c r="D46" s="106"/>
      <c r="E46" s="107"/>
      <c r="F46" s="108" t="str">
        <f>IF(E46="","",VLOOKUP(E46,はじめに出場選手の入力!$J$15:$M$44,2))</f>
        <v/>
      </c>
      <c r="G46" s="109" t="str">
        <f>IF(E46="","",VLOOKUP(E46,はじめに出場選手の入力!$J$15:$M$44,4))</f>
        <v/>
      </c>
      <c r="H46" s="107"/>
      <c r="I46" s="108" t="str">
        <f>IF(H46="","",VLOOKUP(H46,はじめに出場選手の入力!$J$15:$M$44,2))</f>
        <v/>
      </c>
      <c r="J46" s="109" t="str">
        <f>IF(H46="","",VLOOKUP(H46,はじめに出場選手の入力!$J$15:$M$44,4))</f>
        <v/>
      </c>
      <c r="K46" s="107"/>
      <c r="L46" s="108" t="str">
        <f>IF(K46="","",VLOOKUP(K46,はじめに出場選手の入力!$J$15:$M$44,2))</f>
        <v/>
      </c>
      <c r="M46" s="109" t="str">
        <f>IF(K46="","",VLOOKUP(K46,はじめに出場選手の入力!$J$15:$M$44,4))</f>
        <v/>
      </c>
      <c r="N46" s="107"/>
      <c r="O46" s="108" t="str">
        <f>IF(N46="","",VLOOKUP(N46,はじめに出場選手の入力!$J$15:$M$44,2))</f>
        <v/>
      </c>
      <c r="P46" s="109" t="str">
        <f>IF(N46="","",VLOOKUP(N46,はじめに出場選手の入力!$J$15:$M$44,4))</f>
        <v/>
      </c>
      <c r="Q46" s="107"/>
      <c r="R46" s="108" t="str">
        <f>IF(Q46="","",VLOOKUP(Q46,はじめに出場選手の入力!$J$15:$M$44,2))</f>
        <v/>
      </c>
      <c r="S46" s="109" t="str">
        <f>IF(Q46="","",VLOOKUP(Q46,はじめに出場選手の入力!$J$15:$M$44,4))</f>
        <v/>
      </c>
      <c r="T46" s="107"/>
      <c r="U46" s="108" t="str">
        <f>IF(T46="","",VLOOKUP(T46,はじめに出場選手の入力!$J$15:$M$44,2))</f>
        <v/>
      </c>
      <c r="V46" s="109" t="str">
        <f>IF(T46="","",VLOOKUP(T46,はじめに出場選手の入力!$J$15:$M$44,4))</f>
        <v/>
      </c>
      <c r="AD46" s="1">
        <f>はじめに出場選手の入力!J21</f>
        <v>0</v>
      </c>
      <c r="AE46" s="3">
        <f>はじめに出場選手の入力!K21</f>
        <v>0</v>
      </c>
      <c r="AF46" s="3">
        <f>はじめに出場選手の入力!M21</f>
        <v>0</v>
      </c>
    </row>
    <row r="47" spans="1:33" ht="16.2" customHeight="1" x14ac:dyDescent="0.2">
      <c r="A47" s="121" t="s">
        <v>70</v>
      </c>
      <c r="B47" s="105" t="str">
        <f>はじめに出場選手の入力!$C$5</f>
        <v>石川県</v>
      </c>
      <c r="C47" s="106" t="str">
        <f>+はじめに出場選手の入力!$E$5&amp;"　"&amp;"Ｈ"</f>
        <v>　Ｈ</v>
      </c>
      <c r="D47" s="106"/>
      <c r="E47" s="107"/>
      <c r="F47" s="108" t="str">
        <f>IF(E47="","",VLOOKUP(E47,はじめに出場選手の入力!$J$15:$M$44,2))</f>
        <v/>
      </c>
      <c r="G47" s="109" t="str">
        <f>IF(E47="","",VLOOKUP(E47,はじめに出場選手の入力!$J$15:$M$44,4))</f>
        <v/>
      </c>
      <c r="H47" s="107"/>
      <c r="I47" s="108" t="str">
        <f>IF(H47="","",VLOOKUP(H47,はじめに出場選手の入力!$J$15:$M$44,2))</f>
        <v/>
      </c>
      <c r="J47" s="109" t="str">
        <f>IF(H47="","",VLOOKUP(H47,はじめに出場選手の入力!$J$15:$M$44,4))</f>
        <v/>
      </c>
      <c r="K47" s="107"/>
      <c r="L47" s="108" t="str">
        <f>IF(K47="","",VLOOKUP(K47,はじめに出場選手の入力!$J$15:$M$44,2))</f>
        <v/>
      </c>
      <c r="M47" s="109" t="str">
        <f>IF(K47="","",VLOOKUP(K47,はじめに出場選手の入力!$J$15:$M$44,4))</f>
        <v/>
      </c>
      <c r="N47" s="107"/>
      <c r="O47" s="108" t="str">
        <f>IF(N47="","",VLOOKUP(N47,はじめに出場選手の入力!$J$15:$M$44,2))</f>
        <v/>
      </c>
      <c r="P47" s="109" t="str">
        <f>IF(N47="","",VLOOKUP(N47,はじめに出場選手の入力!$J$15:$M$44,4))</f>
        <v/>
      </c>
      <c r="Q47" s="107"/>
      <c r="R47" s="108" t="str">
        <f>IF(Q47="","",VLOOKUP(Q47,はじめに出場選手の入力!$J$15:$M$44,2))</f>
        <v/>
      </c>
      <c r="S47" s="109" t="str">
        <f>IF(Q47="","",VLOOKUP(Q47,はじめに出場選手の入力!$J$15:$M$44,4))</f>
        <v/>
      </c>
      <c r="T47" s="107"/>
      <c r="U47" s="108" t="str">
        <f>IF(T47="","",VLOOKUP(T47,はじめに出場選手の入力!$J$15:$M$44,2))</f>
        <v/>
      </c>
      <c r="V47" s="109" t="str">
        <f>IF(T47="","",VLOOKUP(T47,はじめに出場選手の入力!$J$15:$M$44,4))</f>
        <v/>
      </c>
      <c r="AD47" s="1">
        <f>はじめに出場選手の入力!J22</f>
        <v>0</v>
      </c>
      <c r="AE47" s="3">
        <f>はじめに出場選手の入力!K22</f>
        <v>0</v>
      </c>
      <c r="AF47" s="3">
        <f>はじめに出場選手の入力!M22</f>
        <v>0</v>
      </c>
    </row>
    <row r="48" spans="1:33" ht="16.2" customHeight="1" thickBot="1" x14ac:dyDescent="0.25">
      <c r="A48" s="63"/>
      <c r="B48" s="63"/>
      <c r="C48" s="59"/>
      <c r="D48" s="59"/>
      <c r="E48" s="59"/>
      <c r="F48" s="59"/>
      <c r="G48" s="59"/>
      <c r="H48" s="59"/>
      <c r="I48" s="59"/>
      <c r="J48" s="59"/>
      <c r="K48" s="59"/>
      <c r="L48" s="59"/>
      <c r="M48" s="59"/>
      <c r="N48" s="59"/>
      <c r="O48" s="59"/>
      <c r="P48" s="59"/>
      <c r="Q48" s="59"/>
      <c r="R48" s="59"/>
      <c r="S48" s="59"/>
      <c r="T48" s="59"/>
      <c r="U48" s="59"/>
      <c r="V48" s="59"/>
      <c r="AD48" s="1">
        <f>はじめに出場選手の入力!J23</f>
        <v>0</v>
      </c>
      <c r="AE48" s="3">
        <f>はじめに出場選手の入力!K23</f>
        <v>0</v>
      </c>
      <c r="AF48" s="3">
        <f>はじめに出場選手の入力!M23</f>
        <v>0</v>
      </c>
    </row>
    <row r="49" spans="1:32" ht="16.2" customHeight="1" thickBot="1" x14ac:dyDescent="0.25">
      <c r="A49" s="157" t="s">
        <v>174</v>
      </c>
      <c r="B49" s="158"/>
      <c r="C49" s="159"/>
      <c r="D49" s="160"/>
      <c r="E49" s="31"/>
      <c r="F49" s="31"/>
      <c r="G49" s="31"/>
      <c r="H49" s="31"/>
      <c r="I49" s="31"/>
      <c r="J49" s="31"/>
      <c r="K49" s="31"/>
      <c r="L49" s="31"/>
      <c r="M49" s="31"/>
      <c r="N49" s="161"/>
      <c r="O49" s="32"/>
      <c r="P49" s="32"/>
      <c r="Q49" s="161"/>
      <c r="R49" s="31"/>
      <c r="S49" s="31"/>
      <c r="T49" s="31"/>
      <c r="U49" s="32"/>
      <c r="V49" s="32"/>
      <c r="AD49" s="1">
        <f>はじめに出場選手の入力!J24</f>
        <v>0</v>
      </c>
      <c r="AE49" s="3">
        <f>はじめに出場選手の入力!K24</f>
        <v>0</v>
      </c>
      <c r="AF49" s="3">
        <f>はじめに出場選手の入力!M24</f>
        <v>0</v>
      </c>
    </row>
    <row r="50" spans="1:32" ht="16.2" customHeight="1" x14ac:dyDescent="0.2">
      <c r="A50" s="34"/>
      <c r="B50" s="27" t="s">
        <v>25</v>
      </c>
      <c r="C50" s="27" t="s">
        <v>59</v>
      </c>
      <c r="D50" s="27" t="s">
        <v>60</v>
      </c>
      <c r="E50" s="27" t="s">
        <v>61</v>
      </c>
      <c r="F50" s="27" t="s">
        <v>35</v>
      </c>
      <c r="G50" s="27" t="s">
        <v>62</v>
      </c>
      <c r="H50" s="27" t="s">
        <v>61</v>
      </c>
      <c r="I50" s="27" t="s">
        <v>35</v>
      </c>
      <c r="J50" s="27" t="s">
        <v>62</v>
      </c>
      <c r="K50" s="27" t="s">
        <v>61</v>
      </c>
      <c r="L50" s="27" t="s">
        <v>35</v>
      </c>
      <c r="M50" s="27" t="s">
        <v>62</v>
      </c>
      <c r="N50" s="27" t="s">
        <v>61</v>
      </c>
      <c r="O50" s="27" t="s">
        <v>35</v>
      </c>
      <c r="P50" s="27" t="s">
        <v>62</v>
      </c>
      <c r="Q50" s="27" t="s">
        <v>61</v>
      </c>
      <c r="R50" s="27" t="s">
        <v>35</v>
      </c>
      <c r="S50" s="27" t="s">
        <v>62</v>
      </c>
      <c r="T50" s="27" t="s">
        <v>61</v>
      </c>
      <c r="U50" s="27" t="s">
        <v>35</v>
      </c>
      <c r="V50" s="27" t="s">
        <v>62</v>
      </c>
      <c r="W50" s="33"/>
      <c r="AD50" s="1">
        <f>はじめに出場選手の入力!J25</f>
        <v>0</v>
      </c>
      <c r="AE50" s="3">
        <f>はじめに出場選手の入力!K25</f>
        <v>0</v>
      </c>
      <c r="AF50" s="3">
        <f>はじめに出場選手の入力!M25</f>
        <v>0</v>
      </c>
    </row>
    <row r="51" spans="1:32" ht="16.2" customHeight="1" x14ac:dyDescent="0.2">
      <c r="A51" s="35" t="s">
        <v>82</v>
      </c>
      <c r="B51" s="73" t="str">
        <f>はじめに出場選手の入力!$C$5</f>
        <v>石川県</v>
      </c>
      <c r="C51" s="74" t="str">
        <f>+はじめに出場選手の入力!$E$5&amp;"　"&amp;"１年"</f>
        <v>　１年</v>
      </c>
      <c r="D51" s="131"/>
      <c r="E51" s="78"/>
      <c r="F51" s="75" t="str">
        <f>IF(E51="","",VLOOKUP(E51,はじめに出場選手の入力!$J$15:$M$44,2))</f>
        <v/>
      </c>
      <c r="G51" s="76" t="str">
        <f>IF(E51="","",VLOOKUP(E51,はじめに出場選手の入力!$J$15:$M$44,4))</f>
        <v/>
      </c>
      <c r="H51" s="78"/>
      <c r="I51" s="75" t="str">
        <f>IF(H51="","",VLOOKUP(H51,はじめに出場選手の入力!$J$15:$M$44,2))</f>
        <v/>
      </c>
      <c r="J51" s="76" t="str">
        <f>IF(H51="","",VLOOKUP(H51,はじめに出場選手の入力!$J$15:$M$44,4))</f>
        <v/>
      </c>
      <c r="K51" s="78"/>
      <c r="L51" s="75" t="str">
        <f>IF(K51="","",VLOOKUP(K51,はじめに出場選手の入力!$J$15:$M$44,2))</f>
        <v/>
      </c>
      <c r="M51" s="76" t="str">
        <f>IF(K51="","",VLOOKUP(K51,はじめに出場選手の入力!$J$15:$M$44,4))</f>
        <v/>
      </c>
      <c r="N51" s="78"/>
      <c r="O51" s="75" t="str">
        <f>IF(N51="","",VLOOKUP(N51,はじめに出場選手の入力!$J$15:$M$44,2))</f>
        <v/>
      </c>
      <c r="P51" s="76" t="str">
        <f>IF(N51="","",VLOOKUP(N51,はじめに出場選手の入力!$J$15:$M$44,4))</f>
        <v/>
      </c>
      <c r="Q51" s="78"/>
      <c r="R51" s="75" t="str">
        <f>IF(Q51="","",VLOOKUP(Q51,はじめに出場選手の入力!$J$15:$M$44,2))</f>
        <v/>
      </c>
      <c r="S51" s="76" t="str">
        <f>IF(Q51="","",VLOOKUP(Q51,はじめに出場選手の入力!$J$15:$M$44,4))</f>
        <v/>
      </c>
      <c r="T51" s="78"/>
      <c r="U51" s="75" t="str">
        <f>IF(T51="","",VLOOKUP(T51,はじめに出場選手の入力!$J$15:$M$44,2))</f>
        <v/>
      </c>
      <c r="V51" s="76" t="str">
        <f>IF(T51="","",VLOOKUP(T51,はじめに出場選手の入力!$J$15:$M$44,4))</f>
        <v/>
      </c>
      <c r="AD51" s="1">
        <f>はじめに出場選手の入力!J26</f>
        <v>0</v>
      </c>
      <c r="AE51" s="3">
        <f>はじめに出場選手の入力!K26</f>
        <v>0</v>
      </c>
      <c r="AF51" s="3">
        <f>はじめに出場選手の入力!M26</f>
        <v>0</v>
      </c>
    </row>
    <row r="52" spans="1:32" ht="16.2" customHeight="1" x14ac:dyDescent="0.2">
      <c r="A52" s="121" t="s">
        <v>84</v>
      </c>
      <c r="B52" s="105" t="str">
        <f>はじめに出場選手の入力!$C$5</f>
        <v>石川県</v>
      </c>
      <c r="C52" s="106" t="str">
        <f>+はじめに出場選手の入力!$E$5&amp;"　"&amp;"Ｂ"</f>
        <v>　Ｂ</v>
      </c>
      <c r="D52" s="106"/>
      <c r="E52" s="107"/>
      <c r="F52" s="108" t="str">
        <f>IF(E52="","",VLOOKUP(E52,はじめに出場選手の入力!$J$15:$M$44,2))</f>
        <v/>
      </c>
      <c r="G52" s="109" t="str">
        <f>IF(E52="","",VLOOKUP(E52,はじめに出場選手の入力!$J$15:$M$44,4))</f>
        <v/>
      </c>
      <c r="H52" s="107"/>
      <c r="I52" s="108" t="str">
        <f>IF(H52="","",VLOOKUP(H52,はじめに出場選手の入力!$J$15:$M$44,2))</f>
        <v/>
      </c>
      <c r="J52" s="109" t="str">
        <f>IF(H52="","",VLOOKUP(H52,はじめに出場選手の入力!$J$15:$M$44,4))</f>
        <v/>
      </c>
      <c r="K52" s="107"/>
      <c r="L52" s="108" t="str">
        <f>IF(K52="","",VLOOKUP(K52,はじめに出場選手の入力!$J$15:$M$44,2))</f>
        <v/>
      </c>
      <c r="M52" s="109" t="str">
        <f>IF(K52="","",VLOOKUP(K52,はじめに出場選手の入力!$J$15:$M$44,4))</f>
        <v/>
      </c>
      <c r="N52" s="107"/>
      <c r="O52" s="108" t="str">
        <f>IF(N52="","",VLOOKUP(N52,はじめに出場選手の入力!$J$15:$M$44,2))</f>
        <v/>
      </c>
      <c r="P52" s="109" t="str">
        <f>IF(N52="","",VLOOKUP(N52,はじめに出場選手の入力!$J$15:$M$44,4))</f>
        <v/>
      </c>
      <c r="Q52" s="107"/>
      <c r="R52" s="108" t="str">
        <f>IF(Q52="","",VLOOKUP(Q52,はじめに出場選手の入力!$J$15:$M$44,2))</f>
        <v/>
      </c>
      <c r="S52" s="109" t="str">
        <f>IF(Q52="","",VLOOKUP(Q52,はじめに出場選手の入力!$J$15:$M$44,4))</f>
        <v/>
      </c>
      <c r="T52" s="107"/>
      <c r="U52" s="108" t="str">
        <f>IF(T52="","",VLOOKUP(T52,はじめに出場選手の入力!$J$15:$M$44,2))</f>
        <v/>
      </c>
      <c r="V52" s="109" t="str">
        <f>IF(T52="","",VLOOKUP(T52,はじめに出場選手の入力!$J$15:$M$44,4))</f>
        <v/>
      </c>
      <c r="AD52" s="1">
        <f>はじめに出場選手の入力!J27</f>
        <v>0</v>
      </c>
      <c r="AE52" s="3">
        <f>はじめに出場選手の入力!K27</f>
        <v>0</v>
      </c>
      <c r="AF52" s="3">
        <f>はじめに出場選手の入力!M27</f>
        <v>0</v>
      </c>
    </row>
    <row r="53" spans="1:32" ht="16.2" customHeight="1" x14ac:dyDescent="0.2">
      <c r="A53" s="121" t="s">
        <v>65</v>
      </c>
      <c r="B53" s="105" t="str">
        <f>はじめに出場選手の入力!$C$5</f>
        <v>石川県</v>
      </c>
      <c r="C53" s="106" t="str">
        <f>+はじめに出場選手の入力!$E$5&amp;"　"&amp;"Ｃ"</f>
        <v>　Ｃ</v>
      </c>
      <c r="D53" s="106"/>
      <c r="E53" s="107"/>
      <c r="F53" s="108" t="str">
        <f>IF(E53="","",VLOOKUP(E53,はじめに出場選手の入力!$J$15:$M$44,2))</f>
        <v/>
      </c>
      <c r="G53" s="109" t="str">
        <f>IF(E53="","",VLOOKUP(E53,はじめに出場選手の入力!$J$15:$M$44,4))</f>
        <v/>
      </c>
      <c r="H53" s="107"/>
      <c r="I53" s="108" t="str">
        <f>IF(H53="","",VLOOKUP(H53,はじめに出場選手の入力!$J$15:$M$44,2))</f>
        <v/>
      </c>
      <c r="J53" s="109" t="str">
        <f>IF(H53="","",VLOOKUP(H53,はじめに出場選手の入力!$J$15:$M$44,4))</f>
        <v/>
      </c>
      <c r="K53" s="107"/>
      <c r="L53" s="108" t="str">
        <f>IF(K53="","",VLOOKUP(K53,はじめに出場選手の入力!$J$15:$M$44,2))</f>
        <v/>
      </c>
      <c r="M53" s="109" t="str">
        <f>IF(K53="","",VLOOKUP(K53,はじめに出場選手の入力!$J$15:$M$44,4))</f>
        <v/>
      </c>
      <c r="N53" s="107"/>
      <c r="O53" s="108" t="str">
        <f>IF(N53="","",VLOOKUP(N53,はじめに出場選手の入力!$J$15:$M$44,2))</f>
        <v/>
      </c>
      <c r="P53" s="109" t="str">
        <f>IF(N53="","",VLOOKUP(N53,はじめに出場選手の入力!$J$15:$M$44,4))</f>
        <v/>
      </c>
      <c r="Q53" s="107"/>
      <c r="R53" s="108" t="str">
        <f>IF(Q53="","",VLOOKUP(Q53,はじめに出場選手の入力!$J$15:$M$44,2))</f>
        <v/>
      </c>
      <c r="S53" s="109" t="str">
        <f>IF(Q53="","",VLOOKUP(Q53,はじめに出場選手の入力!$J$15:$M$44,4))</f>
        <v/>
      </c>
      <c r="T53" s="107"/>
      <c r="U53" s="108" t="str">
        <f>IF(T53="","",VLOOKUP(T53,はじめに出場選手の入力!$J$15:$M$44,2))</f>
        <v/>
      </c>
      <c r="V53" s="109" t="str">
        <f>IF(T53="","",VLOOKUP(T53,はじめに出場選手の入力!$J$15:$M$44,4))</f>
        <v/>
      </c>
      <c r="AD53" s="1">
        <f>はじめに出場選手の入力!J28</f>
        <v>0</v>
      </c>
      <c r="AE53" s="3">
        <f>はじめに出場選手の入力!K28</f>
        <v>0</v>
      </c>
      <c r="AF53" s="3">
        <f>はじめに出場選手の入力!M28</f>
        <v>0</v>
      </c>
    </row>
    <row r="54" spans="1:32" ht="16.2" customHeight="1" x14ac:dyDescent="0.2">
      <c r="A54" s="121" t="s">
        <v>66</v>
      </c>
      <c r="B54" s="105" t="str">
        <f>はじめに出場選手の入力!$C$5</f>
        <v>石川県</v>
      </c>
      <c r="C54" s="106" t="str">
        <f>+はじめに出場選手の入力!$E$5&amp;"　"&amp;"Ｄ"</f>
        <v>　Ｄ</v>
      </c>
      <c r="D54" s="106"/>
      <c r="E54" s="107"/>
      <c r="F54" s="108" t="str">
        <f>IF(E54="","",VLOOKUP(E54,はじめに出場選手の入力!$J$15:$M$44,2))</f>
        <v/>
      </c>
      <c r="G54" s="109" t="str">
        <f>IF(E54="","",VLOOKUP(E54,はじめに出場選手の入力!$J$15:$M$44,4))</f>
        <v/>
      </c>
      <c r="H54" s="107"/>
      <c r="I54" s="108" t="str">
        <f>IF(H54="","",VLOOKUP(H54,はじめに出場選手の入力!$J$15:$M$44,2))</f>
        <v/>
      </c>
      <c r="J54" s="109" t="str">
        <f>IF(H54="","",VLOOKUP(H54,はじめに出場選手の入力!$J$15:$M$44,4))</f>
        <v/>
      </c>
      <c r="K54" s="107"/>
      <c r="L54" s="108" t="str">
        <f>IF(K54="","",VLOOKUP(K54,はじめに出場選手の入力!$J$15:$M$44,2))</f>
        <v/>
      </c>
      <c r="M54" s="109" t="str">
        <f>IF(K54="","",VLOOKUP(K54,はじめに出場選手の入力!$J$15:$M$44,4))</f>
        <v/>
      </c>
      <c r="N54" s="107"/>
      <c r="O54" s="108" t="str">
        <f>IF(N54="","",VLOOKUP(N54,はじめに出場選手の入力!$J$15:$M$44,2))</f>
        <v/>
      </c>
      <c r="P54" s="109" t="str">
        <f>IF(N54="","",VLOOKUP(N54,はじめに出場選手の入力!$J$15:$M$44,4))</f>
        <v/>
      </c>
      <c r="Q54" s="107"/>
      <c r="R54" s="108" t="str">
        <f>IF(Q54="","",VLOOKUP(Q54,はじめに出場選手の入力!$J$15:$M$44,2))</f>
        <v/>
      </c>
      <c r="S54" s="109" t="str">
        <f>IF(Q54="","",VLOOKUP(Q54,はじめに出場選手の入力!$J$15:$M$44,4))</f>
        <v/>
      </c>
      <c r="T54" s="107"/>
      <c r="U54" s="108" t="str">
        <f>IF(T54="","",VLOOKUP(T54,はじめに出場選手の入力!$J$15:$M$44,2))</f>
        <v/>
      </c>
      <c r="V54" s="109" t="str">
        <f>IF(T54="","",VLOOKUP(T54,はじめに出場選手の入力!$J$15:$M$44,4))</f>
        <v/>
      </c>
      <c r="AD54" s="1">
        <f>はじめに出場選手の入力!J29</f>
        <v>0</v>
      </c>
      <c r="AE54" s="3">
        <f>はじめに出場選手の入力!K29</f>
        <v>0</v>
      </c>
      <c r="AF54" s="3">
        <f>はじめに出場選手の入力!M29</f>
        <v>0</v>
      </c>
    </row>
    <row r="55" spans="1:32" ht="16.2" customHeight="1" x14ac:dyDescent="0.2">
      <c r="A55" s="121" t="s">
        <v>67</v>
      </c>
      <c r="B55" s="105" t="str">
        <f>はじめに出場選手の入力!$C$5</f>
        <v>石川県</v>
      </c>
      <c r="C55" s="106" t="str">
        <f>+はじめに出場選手の入力!$E$5&amp;"　"&amp;"Ｆ"</f>
        <v>　Ｆ</v>
      </c>
      <c r="D55" s="106"/>
      <c r="E55" s="107"/>
      <c r="F55" s="108" t="str">
        <f>IF(E55="","",VLOOKUP(E55,はじめに出場選手の入力!$J$15:$M$44,2))</f>
        <v/>
      </c>
      <c r="G55" s="109" t="str">
        <f>IF(E55="","",VLOOKUP(E55,はじめに出場選手の入力!$J$15:$M$44,4))</f>
        <v/>
      </c>
      <c r="H55" s="107"/>
      <c r="I55" s="108" t="str">
        <f>IF(H55="","",VLOOKUP(H55,はじめに出場選手の入力!$J$15:$M$44,2))</f>
        <v/>
      </c>
      <c r="J55" s="109" t="str">
        <f>IF(H55="","",VLOOKUP(H55,はじめに出場選手の入力!$J$15:$M$44,4))</f>
        <v/>
      </c>
      <c r="K55" s="107"/>
      <c r="L55" s="108" t="str">
        <f>IF(K55="","",VLOOKUP(K55,はじめに出場選手の入力!$J$15:$M$44,2))</f>
        <v/>
      </c>
      <c r="M55" s="109" t="str">
        <f>IF(K55="","",VLOOKUP(K55,はじめに出場選手の入力!$J$15:$M$44,4))</f>
        <v/>
      </c>
      <c r="N55" s="107"/>
      <c r="O55" s="108" t="str">
        <f>IF(N55="","",VLOOKUP(N55,はじめに出場選手の入力!$J$15:$M$44,2))</f>
        <v/>
      </c>
      <c r="P55" s="109" t="str">
        <f>IF(N55="","",VLOOKUP(N55,はじめに出場選手の入力!$J$15:$M$44,4))</f>
        <v/>
      </c>
      <c r="Q55" s="107"/>
      <c r="R55" s="108" t="str">
        <f>IF(Q55="","",VLOOKUP(Q55,はじめに出場選手の入力!$J$15:$M$44,2))</f>
        <v/>
      </c>
      <c r="S55" s="109" t="str">
        <f>IF(Q55="","",VLOOKUP(Q55,はじめに出場選手の入力!$J$15:$M$44,4))</f>
        <v/>
      </c>
      <c r="T55" s="107"/>
      <c r="U55" s="108" t="str">
        <f>IF(T55="","",VLOOKUP(T55,はじめに出場選手の入力!$J$15:$M$44,2))</f>
        <v/>
      </c>
      <c r="V55" s="109" t="str">
        <f>IF(T55="","",VLOOKUP(T55,はじめに出場選手の入力!$J$15:$M$44,4))</f>
        <v/>
      </c>
      <c r="AD55" s="1">
        <f>はじめに出場選手の入力!J30</f>
        <v>0</v>
      </c>
      <c r="AE55" s="3">
        <f>はじめに出場選手の入力!K30</f>
        <v>0</v>
      </c>
      <c r="AF55" s="3">
        <f>はじめに出場選手の入力!M30</f>
        <v>0</v>
      </c>
    </row>
    <row r="56" spans="1:32" ht="16.2" customHeight="1" x14ac:dyDescent="0.2">
      <c r="A56" s="121" t="s">
        <v>68</v>
      </c>
      <c r="B56" s="105" t="str">
        <f>はじめに出場選手の入力!$C$5</f>
        <v>石川県</v>
      </c>
      <c r="C56" s="106" t="str">
        <f>+はじめに出場選手の入力!$E$5&amp;"　"&amp;"Ｅ"</f>
        <v>　Ｅ</v>
      </c>
      <c r="D56" s="106"/>
      <c r="E56" s="107"/>
      <c r="F56" s="108" t="str">
        <f>IF(E56="","",VLOOKUP(E56,はじめに出場選手の入力!$J$15:$M$44,2))</f>
        <v/>
      </c>
      <c r="G56" s="109" t="str">
        <f>IF(E56="","",VLOOKUP(E56,はじめに出場選手の入力!$J$15:$M$44,4))</f>
        <v/>
      </c>
      <c r="H56" s="107"/>
      <c r="I56" s="108" t="str">
        <f>IF(H56="","",VLOOKUP(H56,はじめに出場選手の入力!$J$15:$M$44,2))</f>
        <v/>
      </c>
      <c r="J56" s="109" t="str">
        <f>IF(H56="","",VLOOKUP(H56,はじめに出場選手の入力!$J$15:$M$44,4))</f>
        <v/>
      </c>
      <c r="K56" s="107"/>
      <c r="L56" s="108" t="str">
        <f>IF(K56="","",VLOOKUP(K56,はじめに出場選手の入力!$J$15:$M$44,2))</f>
        <v/>
      </c>
      <c r="M56" s="109" t="str">
        <f>IF(K56="","",VLOOKUP(K56,はじめに出場選手の入力!$J$15:$M$44,4))</f>
        <v/>
      </c>
      <c r="N56" s="107"/>
      <c r="O56" s="108" t="str">
        <f>IF(N56="","",VLOOKUP(N56,はじめに出場選手の入力!$J$15:$M$44,2))</f>
        <v/>
      </c>
      <c r="P56" s="109" t="str">
        <f>IF(N56="","",VLOOKUP(N56,はじめに出場選手の入力!$J$15:$M$44,4))</f>
        <v/>
      </c>
      <c r="Q56" s="107"/>
      <c r="R56" s="108" t="str">
        <f>IF(Q56="","",VLOOKUP(Q56,はじめに出場選手の入力!$J$15:$M$44,2))</f>
        <v/>
      </c>
      <c r="S56" s="109" t="str">
        <f>IF(Q56="","",VLOOKUP(Q56,はじめに出場選手の入力!$J$15:$M$44,4))</f>
        <v/>
      </c>
      <c r="T56" s="107"/>
      <c r="U56" s="108" t="str">
        <f>IF(T56="","",VLOOKUP(T56,はじめに出場選手の入力!$J$15:$M$44,2))</f>
        <v/>
      </c>
      <c r="V56" s="109" t="str">
        <f>IF(T56="","",VLOOKUP(T56,はじめに出場選手の入力!$J$15:$M$44,4))</f>
        <v/>
      </c>
      <c r="AD56" s="1">
        <f>はじめに出場選手の入力!J31</f>
        <v>0</v>
      </c>
      <c r="AE56" s="3">
        <f>はじめに出場選手の入力!K31</f>
        <v>0</v>
      </c>
      <c r="AF56" s="3">
        <f>はじめに出場選手の入力!M31</f>
        <v>0</v>
      </c>
    </row>
    <row r="57" spans="1:32" ht="16.2" customHeight="1" x14ac:dyDescent="0.2">
      <c r="A57" s="121" t="s">
        <v>69</v>
      </c>
      <c r="B57" s="105" t="str">
        <f>はじめに出場選手の入力!$C$5</f>
        <v>石川県</v>
      </c>
      <c r="C57" s="106" t="str">
        <f>+はじめに出場選手の入力!$E$5&amp;"　"&amp;"Ｇ"</f>
        <v>　Ｇ</v>
      </c>
      <c r="D57" s="106"/>
      <c r="E57" s="107"/>
      <c r="F57" s="108" t="str">
        <f>IF(E57="","",VLOOKUP(E57,はじめに出場選手の入力!$J$15:$M$44,2))</f>
        <v/>
      </c>
      <c r="G57" s="109" t="str">
        <f>IF(E57="","",VLOOKUP(E57,はじめに出場選手の入力!$J$15:$M$44,4))</f>
        <v/>
      </c>
      <c r="H57" s="107"/>
      <c r="I57" s="108" t="str">
        <f>IF(H57="","",VLOOKUP(H57,はじめに出場選手の入力!$J$15:$M$44,2))</f>
        <v/>
      </c>
      <c r="J57" s="109" t="str">
        <f>IF(H57="","",VLOOKUP(H57,はじめに出場選手の入力!$J$15:$M$44,4))</f>
        <v/>
      </c>
      <c r="K57" s="107"/>
      <c r="L57" s="108" t="str">
        <f>IF(K57="","",VLOOKUP(K57,はじめに出場選手の入力!$J$15:$M$44,2))</f>
        <v/>
      </c>
      <c r="M57" s="109" t="str">
        <f>IF(K57="","",VLOOKUP(K57,はじめに出場選手の入力!$J$15:$M$44,4))</f>
        <v/>
      </c>
      <c r="N57" s="107"/>
      <c r="O57" s="108" t="str">
        <f>IF(N57="","",VLOOKUP(N57,はじめに出場選手の入力!$J$15:$M$44,2))</f>
        <v/>
      </c>
      <c r="P57" s="109" t="str">
        <f>IF(N57="","",VLOOKUP(N57,はじめに出場選手の入力!$J$15:$M$44,4))</f>
        <v/>
      </c>
      <c r="Q57" s="107"/>
      <c r="R57" s="108" t="str">
        <f>IF(Q57="","",VLOOKUP(Q57,はじめに出場選手の入力!$J$15:$M$44,2))</f>
        <v/>
      </c>
      <c r="S57" s="109" t="str">
        <f>IF(Q57="","",VLOOKUP(Q57,はじめに出場選手の入力!$J$15:$M$44,4))</f>
        <v/>
      </c>
      <c r="T57" s="107"/>
      <c r="U57" s="108" t="str">
        <f>IF(T57="","",VLOOKUP(T57,はじめに出場選手の入力!$J$15:$M$44,2))</f>
        <v/>
      </c>
      <c r="V57" s="109" t="str">
        <f>IF(T57="","",VLOOKUP(T57,はじめに出場選手の入力!$J$15:$M$44,4))</f>
        <v/>
      </c>
      <c r="AD57" s="1">
        <f>はじめに出場選手の入力!J32</f>
        <v>0</v>
      </c>
      <c r="AE57" s="3">
        <f>はじめに出場選手の入力!K32</f>
        <v>0</v>
      </c>
      <c r="AF57" s="3">
        <f>はじめに出場選手の入力!M32</f>
        <v>0</v>
      </c>
    </row>
    <row r="58" spans="1:32" ht="16.2" customHeight="1" x14ac:dyDescent="0.2">
      <c r="A58" s="121" t="s">
        <v>70</v>
      </c>
      <c r="B58" s="105" t="str">
        <f>はじめに出場選手の入力!$C$5</f>
        <v>石川県</v>
      </c>
      <c r="C58" s="106" t="str">
        <f>+はじめに出場選手の入力!$E$5&amp;"　"&amp;"Ｈ"</f>
        <v>　Ｈ</v>
      </c>
      <c r="D58" s="106"/>
      <c r="E58" s="107"/>
      <c r="F58" s="108" t="str">
        <f>IF(E58="","",VLOOKUP(E58,はじめに出場選手の入力!$J$15:$M$44,2))</f>
        <v/>
      </c>
      <c r="G58" s="109" t="str">
        <f>IF(E58="","",VLOOKUP(E58,はじめに出場選手の入力!$J$15:$M$44,4))</f>
        <v/>
      </c>
      <c r="H58" s="107"/>
      <c r="I58" s="108" t="str">
        <f>IF(H58="","",VLOOKUP(H58,はじめに出場選手の入力!$J$15:$M$44,2))</f>
        <v/>
      </c>
      <c r="J58" s="109" t="str">
        <f>IF(H58="","",VLOOKUP(H58,はじめに出場選手の入力!$J$15:$M$44,4))</f>
        <v/>
      </c>
      <c r="K58" s="107"/>
      <c r="L58" s="108" t="str">
        <f>IF(K58="","",VLOOKUP(K58,はじめに出場選手の入力!$J$15:$M$44,2))</f>
        <v/>
      </c>
      <c r="M58" s="109" t="str">
        <f>IF(K58="","",VLOOKUP(K58,はじめに出場選手の入力!$J$15:$M$44,4))</f>
        <v/>
      </c>
      <c r="N58" s="107"/>
      <c r="O58" s="108" t="str">
        <f>IF(N58="","",VLOOKUP(N58,はじめに出場選手の入力!$J$15:$M$44,2))</f>
        <v/>
      </c>
      <c r="P58" s="109" t="str">
        <f>IF(N58="","",VLOOKUP(N58,はじめに出場選手の入力!$J$15:$M$44,4))</f>
        <v/>
      </c>
      <c r="Q58" s="107"/>
      <c r="R58" s="108" t="str">
        <f>IF(Q58="","",VLOOKUP(Q58,はじめに出場選手の入力!$J$15:$M$44,2))</f>
        <v/>
      </c>
      <c r="S58" s="109" t="str">
        <f>IF(Q58="","",VLOOKUP(Q58,はじめに出場選手の入力!$J$15:$M$44,4))</f>
        <v/>
      </c>
      <c r="T58" s="107"/>
      <c r="U58" s="108" t="str">
        <f>IF(T58="","",VLOOKUP(T58,はじめに出場選手の入力!$J$15:$M$44,2))</f>
        <v/>
      </c>
      <c r="V58" s="109" t="str">
        <f>IF(T58="","",VLOOKUP(T58,はじめに出場選手の入力!$J$15:$M$44,4))</f>
        <v/>
      </c>
      <c r="AD58" s="1">
        <f>はじめに出場選手の入力!J33</f>
        <v>0</v>
      </c>
      <c r="AE58" s="3">
        <f>はじめに出場選手の入力!K33</f>
        <v>0</v>
      </c>
      <c r="AF58" s="3">
        <f>はじめに出場選手の入力!M33</f>
        <v>0</v>
      </c>
    </row>
    <row r="59" spans="1:32" ht="16.2" customHeight="1" thickBot="1" x14ac:dyDescent="0.25">
      <c r="A59" s="121"/>
      <c r="B59" s="121"/>
      <c r="C59" s="116"/>
      <c r="D59" s="116"/>
      <c r="E59" s="116"/>
      <c r="F59" s="116"/>
      <c r="G59" s="116"/>
      <c r="H59" s="116"/>
      <c r="I59" s="116"/>
      <c r="J59" s="116"/>
      <c r="K59" s="116"/>
      <c r="L59" s="116"/>
      <c r="M59" s="116"/>
      <c r="N59" s="116"/>
      <c r="O59" s="116"/>
      <c r="P59" s="116"/>
      <c r="Q59" s="116"/>
      <c r="R59" s="116"/>
      <c r="S59" s="116"/>
      <c r="T59" s="116"/>
      <c r="U59" s="116"/>
      <c r="V59" s="116"/>
      <c r="AD59" s="1">
        <f>はじめに出場選手の入力!J34</f>
        <v>0</v>
      </c>
      <c r="AE59" s="3">
        <f>はじめに出場選手の入力!K34</f>
        <v>0</v>
      </c>
      <c r="AF59" s="3">
        <f>はじめに出場選手の入力!M34</f>
        <v>0</v>
      </c>
    </row>
    <row r="60" spans="1:32" ht="16.2" customHeight="1" thickBot="1" x14ac:dyDescent="0.25">
      <c r="A60" s="110" t="s">
        <v>73</v>
      </c>
      <c r="B60" s="111"/>
      <c r="C60" s="112"/>
      <c r="D60" s="113"/>
      <c r="E60" s="114"/>
      <c r="F60" s="115"/>
      <c r="G60" s="115"/>
      <c r="H60" s="114"/>
      <c r="I60" s="115"/>
      <c r="J60" s="115"/>
      <c r="K60" s="115"/>
      <c r="L60" s="115"/>
      <c r="M60" s="115"/>
      <c r="N60" s="115"/>
      <c r="O60" s="116"/>
      <c r="P60" s="116"/>
      <c r="Q60" s="117"/>
      <c r="R60" s="115"/>
      <c r="S60" s="115"/>
      <c r="T60" s="115"/>
      <c r="U60" s="117"/>
      <c r="V60" s="117"/>
      <c r="AD60" s="1">
        <f>はじめに出場選手の入力!J35</f>
        <v>0</v>
      </c>
      <c r="AE60" s="3">
        <f>はじめに出場選手の入力!K35</f>
        <v>0</v>
      </c>
      <c r="AF60" s="3">
        <f>はじめに出場選手の入力!M35</f>
        <v>0</v>
      </c>
    </row>
    <row r="61" spans="1:32" ht="16.2" customHeight="1" x14ac:dyDescent="0.2">
      <c r="A61" s="118"/>
      <c r="B61" s="119" t="s">
        <v>25</v>
      </c>
      <c r="C61" s="119" t="s">
        <v>59</v>
      </c>
      <c r="D61" s="119" t="s">
        <v>60</v>
      </c>
      <c r="E61" s="120" t="s">
        <v>81</v>
      </c>
      <c r="F61" s="120" t="s">
        <v>35</v>
      </c>
      <c r="G61" s="120" t="s">
        <v>62</v>
      </c>
      <c r="H61" s="120" t="s">
        <v>81</v>
      </c>
      <c r="I61" s="120" t="s">
        <v>35</v>
      </c>
      <c r="J61" s="120" t="s">
        <v>62</v>
      </c>
      <c r="K61" s="120" t="s">
        <v>81</v>
      </c>
      <c r="L61" s="120" t="s">
        <v>35</v>
      </c>
      <c r="M61" s="120" t="s">
        <v>62</v>
      </c>
      <c r="N61" s="120" t="s">
        <v>81</v>
      </c>
      <c r="O61" s="120" t="s">
        <v>35</v>
      </c>
      <c r="P61" s="120" t="s">
        <v>62</v>
      </c>
      <c r="Q61" s="120" t="s">
        <v>81</v>
      </c>
      <c r="R61" s="120" t="s">
        <v>35</v>
      </c>
      <c r="S61" s="120" t="s">
        <v>62</v>
      </c>
      <c r="T61" s="120" t="s">
        <v>81</v>
      </c>
      <c r="U61" s="120" t="s">
        <v>35</v>
      </c>
      <c r="V61" s="120" t="s">
        <v>62</v>
      </c>
      <c r="W61" s="33"/>
      <c r="AD61" s="1">
        <f>はじめに出場選手の入力!J36</f>
        <v>0</v>
      </c>
      <c r="AE61" s="3">
        <f>はじめに出場選手の入力!K36</f>
        <v>0</v>
      </c>
      <c r="AF61" s="3">
        <f>はじめに出場選手の入力!M36</f>
        <v>0</v>
      </c>
    </row>
    <row r="62" spans="1:32" ht="16.2" customHeight="1" x14ac:dyDescent="0.2">
      <c r="A62" s="121" t="s">
        <v>82</v>
      </c>
      <c r="B62" s="105" t="str">
        <f>はじめに出場選手の入力!$C$5</f>
        <v>石川県</v>
      </c>
      <c r="C62" s="106" t="str">
        <f>+はじめに出場選手の入力!$L$15&amp;"Ａ"</f>
        <v>Ａ</v>
      </c>
      <c r="D62" s="106"/>
      <c r="E62" s="107"/>
      <c r="F62" s="108" t="str">
        <f>IF(E62="","",VLOOKUP(E62,はじめに出場選手の入力!$J$15:$M$44,2))</f>
        <v/>
      </c>
      <c r="G62" s="109" t="str">
        <f>IF(E62="","",VLOOKUP(E62,はじめに出場選手の入力!$J$15:$M$44,4))</f>
        <v/>
      </c>
      <c r="H62" s="107"/>
      <c r="I62" s="108" t="str">
        <f>IF(H62="","",VLOOKUP(H62,はじめに出場選手の入力!$J$15:$M$44,2))</f>
        <v/>
      </c>
      <c r="J62" s="109" t="str">
        <f>IF(H62="","",VLOOKUP(H62,はじめに出場選手の入力!$J$15:$M$44,4))</f>
        <v/>
      </c>
      <c r="K62" s="107"/>
      <c r="L62" s="108" t="str">
        <f>IF(K62="","",VLOOKUP(K62,はじめに出場選手の入力!$J$15:$M$44,2))</f>
        <v/>
      </c>
      <c r="M62" s="109" t="str">
        <f>IF(K62="","",VLOOKUP(K62,はじめに出場選手の入力!$J$15:$M$44,4))</f>
        <v/>
      </c>
      <c r="N62" s="107"/>
      <c r="O62" s="108" t="str">
        <f>IF(N62="","",VLOOKUP(N62,はじめに出場選手の入力!$J$15:$M$44,2))</f>
        <v/>
      </c>
      <c r="P62" s="109" t="str">
        <f>IF(N62="","",VLOOKUP(N62,はじめに出場選手の入力!$J$15:$M$44,4))</f>
        <v/>
      </c>
      <c r="Q62" s="107"/>
      <c r="R62" s="108" t="str">
        <f>IF(Q62="","",VLOOKUP(Q62,はじめに出場選手の入力!$J$15:$M$44,2))</f>
        <v/>
      </c>
      <c r="S62" s="109" t="str">
        <f>IF(Q62="","",VLOOKUP(Q62,はじめに出場選手の入力!$J$15:$M$44,4))</f>
        <v/>
      </c>
      <c r="T62" s="107"/>
      <c r="U62" s="108" t="str">
        <f>IF(T62="","",VLOOKUP(T62,はじめに出場選手の入力!$J$15:$M$44,2))</f>
        <v/>
      </c>
      <c r="V62" s="109" t="str">
        <f>IF(T62="","",VLOOKUP(T62,はじめに出場選手の入力!$J$15:$M$44,4))</f>
        <v/>
      </c>
      <c r="AD62" s="1">
        <f>はじめに出場選手の入力!J37</f>
        <v>0</v>
      </c>
      <c r="AE62" s="3">
        <f>はじめに出場選手の入力!K37</f>
        <v>0</v>
      </c>
      <c r="AF62" s="3">
        <f>はじめに出場選手の入力!M37</f>
        <v>0</v>
      </c>
    </row>
    <row r="63" spans="1:32" ht="16.2" customHeight="1" x14ac:dyDescent="0.2">
      <c r="A63" s="121" t="s">
        <v>84</v>
      </c>
      <c r="B63" s="105" t="str">
        <f>はじめに出場選手の入力!$C$5</f>
        <v>石川県</v>
      </c>
      <c r="C63" s="106" t="str">
        <f>+はじめに出場選手の入力!$L$15&amp;"Ｂ"</f>
        <v>Ｂ</v>
      </c>
      <c r="D63" s="106"/>
      <c r="E63" s="107"/>
      <c r="F63" s="108" t="str">
        <f>IF(E63="","",VLOOKUP(E63,はじめに出場選手の入力!$J$15:$M$44,2))</f>
        <v/>
      </c>
      <c r="G63" s="109" t="str">
        <f>IF(E63="","",VLOOKUP(E63,はじめに出場選手の入力!$J$15:$M$44,4))</f>
        <v/>
      </c>
      <c r="H63" s="107"/>
      <c r="I63" s="108" t="str">
        <f>IF(H63="","",VLOOKUP(H63,はじめに出場選手の入力!$J$15:$M$44,2))</f>
        <v/>
      </c>
      <c r="J63" s="109" t="str">
        <f>IF(H63="","",VLOOKUP(H63,はじめに出場選手の入力!$J$15:$M$44,4))</f>
        <v/>
      </c>
      <c r="K63" s="107"/>
      <c r="L63" s="108" t="str">
        <f>IF(K63="","",VLOOKUP(K63,はじめに出場選手の入力!$J$15:$M$44,2))</f>
        <v/>
      </c>
      <c r="M63" s="109" t="str">
        <f>IF(K63="","",VLOOKUP(K63,はじめに出場選手の入力!$J$15:$M$44,4))</f>
        <v/>
      </c>
      <c r="N63" s="107"/>
      <c r="O63" s="108" t="str">
        <f>IF(N63="","",VLOOKUP(N63,はじめに出場選手の入力!$J$15:$M$44,2))</f>
        <v/>
      </c>
      <c r="P63" s="109" t="str">
        <f>IF(N63="","",VLOOKUP(N63,はじめに出場選手の入力!$J$15:$M$44,4))</f>
        <v/>
      </c>
      <c r="Q63" s="107"/>
      <c r="R63" s="108" t="str">
        <f>IF(Q63="","",VLOOKUP(Q63,はじめに出場選手の入力!$J$15:$M$44,2))</f>
        <v/>
      </c>
      <c r="S63" s="109" t="str">
        <f>IF(Q63="","",VLOOKUP(Q63,はじめに出場選手の入力!$J$15:$M$44,4))</f>
        <v/>
      </c>
      <c r="T63" s="107"/>
      <c r="U63" s="108" t="str">
        <f>IF(T63="","",VLOOKUP(T63,はじめに出場選手の入力!$J$15:$M$44,2))</f>
        <v/>
      </c>
      <c r="V63" s="109" t="str">
        <f>IF(T63="","",VLOOKUP(T63,はじめに出場選手の入力!$J$15:$M$44,4))</f>
        <v/>
      </c>
      <c r="AD63" s="1">
        <f>はじめに出場選手の入力!J38</f>
        <v>0</v>
      </c>
      <c r="AE63" s="3">
        <f>はじめに出場選手の入力!K38</f>
        <v>0</v>
      </c>
      <c r="AF63" s="3">
        <f>はじめに出場選手の入力!M38</f>
        <v>0</v>
      </c>
    </row>
    <row r="64" spans="1:32" ht="16.2" customHeight="1" x14ac:dyDescent="0.2">
      <c r="A64" s="121" t="s">
        <v>65</v>
      </c>
      <c r="B64" s="105" t="str">
        <f>はじめに出場選手の入力!$C$5</f>
        <v>石川県</v>
      </c>
      <c r="C64" s="106" t="str">
        <f>+はじめに出場選手の入力!$L$15&amp;"Ｃ"</f>
        <v>Ｃ</v>
      </c>
      <c r="D64" s="106"/>
      <c r="E64" s="107"/>
      <c r="F64" s="108" t="str">
        <f>IF(E64="","",VLOOKUP(E64,はじめに出場選手の入力!$J$15:$M$44,2))</f>
        <v/>
      </c>
      <c r="G64" s="109" t="str">
        <f>IF(E64="","",VLOOKUP(E64,はじめに出場選手の入力!$J$15:$M$44,4))</f>
        <v/>
      </c>
      <c r="H64" s="107"/>
      <c r="I64" s="108" t="str">
        <f>IF(H64="","",VLOOKUP(H64,はじめに出場選手の入力!$J$15:$M$44,2))</f>
        <v/>
      </c>
      <c r="J64" s="109" t="str">
        <f>IF(H64="","",VLOOKUP(H64,はじめに出場選手の入力!$J$15:$M$44,4))</f>
        <v/>
      </c>
      <c r="K64" s="107"/>
      <c r="L64" s="108" t="str">
        <f>IF(K64="","",VLOOKUP(K64,はじめに出場選手の入力!$J$15:$M$44,2))</f>
        <v/>
      </c>
      <c r="M64" s="109" t="str">
        <f>IF(K64="","",VLOOKUP(K64,はじめに出場選手の入力!$J$15:$M$44,4))</f>
        <v/>
      </c>
      <c r="N64" s="107"/>
      <c r="O64" s="108" t="str">
        <f>IF(N64="","",VLOOKUP(N64,はじめに出場選手の入力!$J$15:$M$44,2))</f>
        <v/>
      </c>
      <c r="P64" s="109" t="str">
        <f>IF(N64="","",VLOOKUP(N64,はじめに出場選手の入力!$J$15:$M$44,4))</f>
        <v/>
      </c>
      <c r="Q64" s="107"/>
      <c r="R64" s="108" t="str">
        <f>IF(Q64="","",VLOOKUP(Q64,はじめに出場選手の入力!$J$15:$M$44,2))</f>
        <v/>
      </c>
      <c r="S64" s="109" t="str">
        <f>IF(Q64="","",VLOOKUP(Q64,はじめに出場選手の入力!$J$15:$M$44,4))</f>
        <v/>
      </c>
      <c r="T64" s="107"/>
      <c r="U64" s="108" t="str">
        <f>IF(T64="","",VLOOKUP(T64,はじめに出場選手の入力!$J$15:$M$44,2))</f>
        <v/>
      </c>
      <c r="V64" s="109" t="str">
        <f>IF(T64="","",VLOOKUP(T64,はじめに出場選手の入力!$J$15:$M$44,4))</f>
        <v/>
      </c>
      <c r="AD64" s="1">
        <f>はじめに出場選手の入力!J39</f>
        <v>0</v>
      </c>
      <c r="AE64" s="3">
        <f>はじめに出場選手の入力!K39</f>
        <v>0</v>
      </c>
      <c r="AF64" s="3">
        <f>はじめに出場選手の入力!M39</f>
        <v>0</v>
      </c>
    </row>
    <row r="65" spans="1:32" ht="16.2" customHeight="1" x14ac:dyDescent="0.2">
      <c r="A65" s="121" t="s">
        <v>66</v>
      </c>
      <c r="B65" s="105" t="str">
        <f>はじめに出場選手の入力!$C$5</f>
        <v>石川県</v>
      </c>
      <c r="C65" s="106" t="str">
        <f>+はじめに出場選手の入力!$L$15&amp;"Ｄ"</f>
        <v>Ｄ</v>
      </c>
      <c r="D65" s="106"/>
      <c r="E65" s="107"/>
      <c r="F65" s="108" t="str">
        <f>IF(E65="","",VLOOKUP(E65,はじめに出場選手の入力!$J$15:$M$44,2))</f>
        <v/>
      </c>
      <c r="G65" s="109" t="str">
        <f>IF(E65="","",VLOOKUP(E65,はじめに出場選手の入力!$J$15:$M$44,4))</f>
        <v/>
      </c>
      <c r="H65" s="107"/>
      <c r="I65" s="108" t="str">
        <f>IF(H65="","",VLOOKUP(H65,はじめに出場選手の入力!$J$15:$M$44,2))</f>
        <v/>
      </c>
      <c r="J65" s="109" t="str">
        <f>IF(H65="","",VLOOKUP(H65,はじめに出場選手の入力!$J$15:$M$44,4))</f>
        <v/>
      </c>
      <c r="K65" s="107"/>
      <c r="L65" s="108" t="str">
        <f>IF(K65="","",VLOOKUP(K65,はじめに出場選手の入力!$J$15:$M$44,2))</f>
        <v/>
      </c>
      <c r="M65" s="109" t="str">
        <f>IF(K65="","",VLOOKUP(K65,はじめに出場選手の入力!$J$15:$M$44,4))</f>
        <v/>
      </c>
      <c r="N65" s="107"/>
      <c r="O65" s="108" t="str">
        <f>IF(N65="","",VLOOKUP(N65,はじめに出場選手の入力!$J$15:$M$44,2))</f>
        <v/>
      </c>
      <c r="P65" s="109" t="str">
        <f>IF(N65="","",VLOOKUP(N65,はじめに出場選手の入力!$J$15:$M$44,4))</f>
        <v/>
      </c>
      <c r="Q65" s="107"/>
      <c r="R65" s="108" t="str">
        <f>IF(Q65="","",VLOOKUP(Q65,はじめに出場選手の入力!$J$15:$M$44,2))</f>
        <v/>
      </c>
      <c r="S65" s="109" t="str">
        <f>IF(Q65="","",VLOOKUP(Q65,はじめに出場選手の入力!$J$15:$M$44,4))</f>
        <v/>
      </c>
      <c r="T65" s="107"/>
      <c r="U65" s="108" t="str">
        <f>IF(T65="","",VLOOKUP(T65,はじめに出場選手の入力!$J$15:$M$44,2))</f>
        <v/>
      </c>
      <c r="V65" s="109" t="str">
        <f>IF(T65="","",VLOOKUP(T65,はじめに出場選手の入力!$J$15:$M$44,4))</f>
        <v/>
      </c>
      <c r="AD65" s="1">
        <f>はじめに出場選手の入力!J40</f>
        <v>0</v>
      </c>
      <c r="AE65" s="3">
        <f>はじめに出場選手の入力!K40</f>
        <v>0</v>
      </c>
      <c r="AF65" s="3">
        <f>はじめに出場選手の入力!M40</f>
        <v>0</v>
      </c>
    </row>
    <row r="66" spans="1:32" ht="16.2" customHeight="1" x14ac:dyDescent="0.2">
      <c r="A66" s="121" t="s">
        <v>67</v>
      </c>
      <c r="B66" s="105" t="str">
        <f>はじめに出場選手の入力!$C$5</f>
        <v>石川県</v>
      </c>
      <c r="C66" s="106" t="str">
        <f>+はじめに出場選手の入力!$L$15&amp;"L"</f>
        <v>L</v>
      </c>
      <c r="D66" s="106"/>
      <c r="E66" s="107"/>
      <c r="F66" s="108" t="str">
        <f>IF(E66="","",VLOOKUP(E66,はじめに出場選手の入力!$J$15:$M$44,2))</f>
        <v/>
      </c>
      <c r="G66" s="109" t="str">
        <f>IF(E66="","",VLOOKUP(E66,はじめに出場選手の入力!$J$15:$M$44,4))</f>
        <v/>
      </c>
      <c r="H66" s="107"/>
      <c r="I66" s="108" t="str">
        <f>IF(H66="","",VLOOKUP(H66,はじめに出場選手の入力!$J$15:$M$44,2))</f>
        <v/>
      </c>
      <c r="J66" s="109" t="str">
        <f>IF(H66="","",VLOOKUP(H66,はじめに出場選手の入力!$J$15:$M$44,4))</f>
        <v/>
      </c>
      <c r="K66" s="107"/>
      <c r="L66" s="108" t="str">
        <f>IF(K66="","",VLOOKUP(K66,はじめに出場選手の入力!$J$15:$M$44,2))</f>
        <v/>
      </c>
      <c r="M66" s="109" t="str">
        <f>IF(K66="","",VLOOKUP(K66,はじめに出場選手の入力!$J$15:$M$44,4))</f>
        <v/>
      </c>
      <c r="N66" s="107"/>
      <c r="O66" s="108" t="str">
        <f>IF(N66="","",VLOOKUP(N66,はじめに出場選手の入力!$J$15:$M$44,2))</f>
        <v/>
      </c>
      <c r="P66" s="109" t="str">
        <f>IF(N66="","",VLOOKUP(N66,はじめに出場選手の入力!$J$15:$M$44,4))</f>
        <v/>
      </c>
      <c r="Q66" s="107"/>
      <c r="R66" s="108" t="str">
        <f>IF(Q66="","",VLOOKUP(Q66,はじめに出場選手の入力!$J$15:$M$44,2))</f>
        <v/>
      </c>
      <c r="S66" s="109" t="str">
        <f>IF(Q66="","",VLOOKUP(Q66,はじめに出場選手の入力!$J$15:$M$44,4))</f>
        <v/>
      </c>
      <c r="T66" s="107"/>
      <c r="U66" s="108" t="str">
        <f>IF(T66="","",VLOOKUP(T66,はじめに出場選手の入力!$J$15:$M$44,2))</f>
        <v/>
      </c>
      <c r="V66" s="109" t="str">
        <f>IF(T66="","",VLOOKUP(T66,はじめに出場選手の入力!$J$15:$M$44,4))</f>
        <v/>
      </c>
      <c r="AD66" s="1">
        <f>はじめに出場選手の入力!J41</f>
        <v>0</v>
      </c>
      <c r="AE66" s="3">
        <f>はじめに出場選手の入力!K41</f>
        <v>0</v>
      </c>
      <c r="AF66" s="3">
        <f>はじめに出場選手の入力!M41</f>
        <v>0</v>
      </c>
    </row>
    <row r="67" spans="1:32" ht="16.2" customHeight="1" x14ac:dyDescent="0.2">
      <c r="A67" s="121" t="s">
        <v>68</v>
      </c>
      <c r="B67" s="105" t="str">
        <f>はじめに出場選手の入力!$C$5</f>
        <v>石川県</v>
      </c>
      <c r="C67" s="106" t="str">
        <f>+はじめに出場選手の入力!$L$15&amp;"Ｆ"</f>
        <v>Ｆ</v>
      </c>
      <c r="D67" s="106"/>
      <c r="E67" s="107"/>
      <c r="F67" s="108" t="str">
        <f>IF(E67="","",VLOOKUP(E67,はじめに出場選手の入力!$J$15:$M$44,2))</f>
        <v/>
      </c>
      <c r="G67" s="109" t="str">
        <f>IF(E67="","",VLOOKUP(E67,はじめに出場選手の入力!$J$15:$M$44,4))</f>
        <v/>
      </c>
      <c r="H67" s="107"/>
      <c r="I67" s="108" t="str">
        <f>IF(H67="","",VLOOKUP(H67,はじめに出場選手の入力!$J$15:$M$44,2))</f>
        <v/>
      </c>
      <c r="J67" s="109" t="str">
        <f>IF(H67="","",VLOOKUP(H67,はじめに出場選手の入力!$J$15:$M$44,4))</f>
        <v/>
      </c>
      <c r="K67" s="107"/>
      <c r="L67" s="108" t="str">
        <f>IF(K67="","",VLOOKUP(K67,はじめに出場選手の入力!$J$15:$M$44,2))</f>
        <v/>
      </c>
      <c r="M67" s="109" t="str">
        <f>IF(K67="","",VLOOKUP(K67,はじめに出場選手の入力!$J$15:$M$44,4))</f>
        <v/>
      </c>
      <c r="N67" s="107"/>
      <c r="O67" s="108" t="str">
        <f>IF(N67="","",VLOOKUP(N67,はじめに出場選手の入力!$J$15:$M$44,2))</f>
        <v/>
      </c>
      <c r="P67" s="109" t="str">
        <f>IF(N67="","",VLOOKUP(N67,はじめに出場選手の入力!$J$15:$M$44,4))</f>
        <v/>
      </c>
      <c r="Q67" s="107"/>
      <c r="R67" s="108" t="str">
        <f>IF(Q67="","",VLOOKUP(Q67,はじめに出場選手の入力!$J$15:$M$44,2))</f>
        <v/>
      </c>
      <c r="S67" s="109" t="str">
        <f>IF(Q67="","",VLOOKUP(Q67,はじめに出場選手の入力!$J$15:$M$44,4))</f>
        <v/>
      </c>
      <c r="T67" s="107"/>
      <c r="U67" s="108" t="str">
        <f>IF(T67="","",VLOOKUP(T67,はじめに出場選手の入力!$J$15:$M$44,2))</f>
        <v/>
      </c>
      <c r="V67" s="109" t="str">
        <f>IF(T67="","",VLOOKUP(T67,はじめに出場選手の入力!$J$15:$M$44,4))</f>
        <v/>
      </c>
      <c r="AD67" s="1">
        <f>はじめに出場選手の入力!J42</f>
        <v>0</v>
      </c>
      <c r="AE67" s="3">
        <f>はじめに出場選手の入力!K42</f>
        <v>0</v>
      </c>
      <c r="AF67" s="3">
        <f>はじめに出場選手の入力!M42</f>
        <v>0</v>
      </c>
    </row>
    <row r="68" spans="1:32" ht="16.2" customHeight="1" x14ac:dyDescent="0.2">
      <c r="A68" s="121" t="s">
        <v>69</v>
      </c>
      <c r="B68" s="105" t="str">
        <f>はじめに出場選手の入力!$C$5</f>
        <v>石川県</v>
      </c>
      <c r="C68" s="106" t="str">
        <f>+はじめに出場選手の入力!$L$15&amp;"Ｇ"</f>
        <v>Ｇ</v>
      </c>
      <c r="D68" s="106"/>
      <c r="E68" s="107"/>
      <c r="F68" s="108" t="str">
        <f>IF(E68="","",VLOOKUP(E68,はじめに出場選手の入力!$J$15:$M$44,2))</f>
        <v/>
      </c>
      <c r="G68" s="109" t="str">
        <f>IF(E68="","",VLOOKUP(E68,はじめに出場選手の入力!$J$15:$M$44,4))</f>
        <v/>
      </c>
      <c r="H68" s="107"/>
      <c r="I68" s="108" t="str">
        <f>IF(H68="","",VLOOKUP(H68,はじめに出場選手の入力!$J$15:$M$44,2))</f>
        <v/>
      </c>
      <c r="J68" s="109" t="str">
        <f>IF(H68="","",VLOOKUP(H68,はじめに出場選手の入力!$J$15:$M$44,4))</f>
        <v/>
      </c>
      <c r="K68" s="107"/>
      <c r="L68" s="108" t="str">
        <f>IF(K68="","",VLOOKUP(K68,はじめに出場選手の入力!$J$15:$M$44,2))</f>
        <v/>
      </c>
      <c r="M68" s="109" t="str">
        <f>IF(K68="","",VLOOKUP(K68,はじめに出場選手の入力!$J$15:$M$44,4))</f>
        <v/>
      </c>
      <c r="N68" s="107"/>
      <c r="O68" s="108" t="str">
        <f>IF(N68="","",VLOOKUP(N68,はじめに出場選手の入力!$J$15:$M$44,2))</f>
        <v/>
      </c>
      <c r="P68" s="109" t="str">
        <f>IF(N68="","",VLOOKUP(N68,はじめに出場選手の入力!$J$15:$M$44,4))</f>
        <v/>
      </c>
      <c r="Q68" s="107"/>
      <c r="R68" s="108" t="str">
        <f>IF(Q68="","",VLOOKUP(Q68,はじめに出場選手の入力!$J$15:$M$44,2))</f>
        <v/>
      </c>
      <c r="S68" s="109" t="str">
        <f>IF(Q68="","",VLOOKUP(Q68,はじめに出場選手の入力!$J$15:$M$44,4))</f>
        <v/>
      </c>
      <c r="T68" s="107"/>
      <c r="U68" s="108" t="str">
        <f>IF(T68="","",VLOOKUP(T68,はじめに出場選手の入力!$J$15:$M$44,2))</f>
        <v/>
      </c>
      <c r="V68" s="109" t="str">
        <f>IF(T68="","",VLOOKUP(T68,はじめに出場選手の入力!$J$15:$M$44,4))</f>
        <v/>
      </c>
      <c r="AD68" s="1">
        <f>はじめに出場選手の入力!J43</f>
        <v>0</v>
      </c>
      <c r="AE68" s="3">
        <f>はじめに出場選手の入力!K43</f>
        <v>0</v>
      </c>
      <c r="AF68" s="3">
        <f>はじめに出場選手の入力!M43</f>
        <v>0</v>
      </c>
    </row>
    <row r="69" spans="1:32" ht="16.2" customHeight="1" x14ac:dyDescent="0.2">
      <c r="A69" s="121" t="s">
        <v>70</v>
      </c>
      <c r="B69" s="105" t="str">
        <f>はじめに出場選手の入力!$C$5</f>
        <v>石川県</v>
      </c>
      <c r="C69" s="106" t="str">
        <f>+はじめに出場選手の入力!$L$15&amp;"Ｈ"</f>
        <v>Ｈ</v>
      </c>
      <c r="D69" s="106"/>
      <c r="E69" s="107"/>
      <c r="F69" s="108" t="str">
        <f>IF(E69="","",VLOOKUP(E69,はじめに出場選手の入力!$J$15:$M$44,2))</f>
        <v/>
      </c>
      <c r="G69" s="109" t="str">
        <f>IF(E69="","",VLOOKUP(E69,はじめに出場選手の入力!$J$15:$M$44,4))</f>
        <v/>
      </c>
      <c r="H69" s="107"/>
      <c r="I69" s="108" t="str">
        <f>IF(H69="","",VLOOKUP(H69,はじめに出場選手の入力!$J$15:$M$44,2))</f>
        <v/>
      </c>
      <c r="J69" s="109" t="str">
        <f>IF(H69="","",VLOOKUP(H69,はじめに出場選手の入力!$J$15:$M$44,4))</f>
        <v/>
      </c>
      <c r="K69" s="107"/>
      <c r="L69" s="108" t="str">
        <f>IF(K69="","",VLOOKUP(K69,はじめに出場選手の入力!$J$15:$M$44,2))</f>
        <v/>
      </c>
      <c r="M69" s="109" t="str">
        <f>IF(K69="","",VLOOKUP(K69,はじめに出場選手の入力!$J$15:$M$44,4))</f>
        <v/>
      </c>
      <c r="N69" s="107"/>
      <c r="O69" s="108" t="str">
        <f>IF(N69="","",VLOOKUP(N69,はじめに出場選手の入力!$J$15:$M$44,2))</f>
        <v/>
      </c>
      <c r="P69" s="109" t="str">
        <f>IF(N69="","",VLOOKUP(N69,はじめに出場選手の入力!$J$15:$M$44,4))</f>
        <v/>
      </c>
      <c r="Q69" s="107"/>
      <c r="R69" s="108" t="str">
        <f>IF(Q69="","",VLOOKUP(Q69,はじめに出場選手の入力!$J$15:$M$44,2))</f>
        <v/>
      </c>
      <c r="S69" s="109" t="str">
        <f>IF(Q69="","",VLOOKUP(Q69,はじめに出場選手の入力!$J$15:$M$44,4))</f>
        <v/>
      </c>
      <c r="T69" s="107"/>
      <c r="U69" s="108" t="str">
        <f>IF(T69="","",VLOOKUP(T69,はじめに出場選手の入力!$J$15:$M$44,2))</f>
        <v/>
      </c>
      <c r="V69" s="109" t="str">
        <f>IF(T69="","",VLOOKUP(T69,はじめに出場選手の入力!$J$15:$M$44,4))</f>
        <v/>
      </c>
      <c r="AD69" s="1">
        <f>はじめに出場選手の入力!J44</f>
        <v>0</v>
      </c>
      <c r="AE69" s="3">
        <f>はじめに出場選手の入力!K44</f>
        <v>0</v>
      </c>
      <c r="AF69" s="3">
        <f>はじめに出場選手の入力!M44</f>
        <v>0</v>
      </c>
    </row>
    <row r="70" spans="1:32" ht="16.2" customHeight="1" x14ac:dyDescent="0.2"/>
  </sheetData>
  <sheetProtection selectLockedCells="1"/>
  <customSheetViews>
    <customSheetView guid="{960CDFFA-2720-416F-86BE-61EFB67F3268}" scale="68">
      <selection activeCell="K13" sqref="K13"/>
      <colBreaks count="1" manualBreakCount="1">
        <brk id="24" max="1048575" man="1"/>
      </colBreaks>
      <pageMargins left="0.70866141732283472" right="0.70866141732283472" top="0.74803149606299213" bottom="0.48" header="0.31496062992125984" footer="0.31496062992125984"/>
      <pageSetup paperSize="9" scale="69" orientation="landscape" r:id="rId1"/>
    </customSheetView>
  </customSheetViews>
  <mergeCells count="13">
    <mergeCell ref="AD5:AF5"/>
    <mergeCell ref="AD38:AF38"/>
    <mergeCell ref="X3:X5"/>
    <mergeCell ref="X15:X17"/>
    <mergeCell ref="Z7:Z8"/>
    <mergeCell ref="AA7:AA8"/>
    <mergeCell ref="G37:U37"/>
    <mergeCell ref="Z44:AB45"/>
    <mergeCell ref="Z11:AB12"/>
    <mergeCell ref="AB7:AB8"/>
    <mergeCell ref="AB40:AB41"/>
    <mergeCell ref="Z40:Z41"/>
    <mergeCell ref="AA40:AA41"/>
  </mergeCells>
  <phoneticPr fontId="5"/>
  <pageMargins left="0.70866141732283472" right="0.70866141732283472" top="0.74803149606299213" bottom="0.48" header="0.31496062992125984" footer="0.31496062992125984"/>
  <pageSetup paperSize="9" scale="69" orientation="landscape" r:id="rId2"/>
  <colBreaks count="1" manualBreakCount="1">
    <brk id="2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O114"/>
  <sheetViews>
    <sheetView showZeros="0" view="pageBreakPreview" topLeftCell="A19" zoomScaleNormal="100" zoomScaleSheetLayoutView="100" workbookViewId="0">
      <selection activeCell="L6" sqref="L6:M6"/>
    </sheetView>
  </sheetViews>
  <sheetFormatPr defaultColWidth="10.33203125" defaultRowHeight="13.35" customHeight="1" x14ac:dyDescent="0.2"/>
  <cols>
    <col min="1" max="6" width="12.6640625" customWidth="1"/>
    <col min="7" max="7" width="9.6640625" customWidth="1"/>
    <col min="8" max="9" width="12.6640625" style="5" customWidth="1"/>
    <col min="10" max="13" width="12.6640625" customWidth="1"/>
    <col min="15" max="15" width="10.88671875" customWidth="1"/>
    <col min="241" max="241" width="2.6640625" customWidth="1"/>
    <col min="242" max="242" width="6.6640625" customWidth="1"/>
    <col min="243" max="243" width="12.33203125" customWidth="1"/>
    <col min="244" max="244" width="5.77734375" customWidth="1"/>
    <col min="245" max="245" width="7.44140625" customWidth="1"/>
    <col min="246" max="246" width="11" customWidth="1"/>
    <col min="247" max="247" width="10.109375" customWidth="1"/>
    <col min="248" max="248" width="11.33203125" customWidth="1"/>
    <col min="249" max="249" width="10.109375" customWidth="1"/>
    <col min="250" max="250" width="11" customWidth="1"/>
    <col min="251" max="251" width="10.109375" customWidth="1"/>
    <col min="497" max="497" width="2.6640625" customWidth="1"/>
    <col min="498" max="498" width="6.6640625" customWidth="1"/>
    <col min="499" max="499" width="12.33203125" customWidth="1"/>
    <col min="500" max="500" width="5.77734375" customWidth="1"/>
    <col min="501" max="501" width="7.44140625" customWidth="1"/>
    <col min="502" max="502" width="11" customWidth="1"/>
    <col min="503" max="503" width="10.109375" customWidth="1"/>
    <col min="504" max="504" width="11.33203125" customWidth="1"/>
    <col min="505" max="505" width="10.109375" customWidth="1"/>
    <col min="506" max="506" width="11" customWidth="1"/>
    <col min="507" max="507" width="10.109375" customWidth="1"/>
    <col min="753" max="753" width="2.6640625" customWidth="1"/>
    <col min="754" max="754" width="6.6640625" customWidth="1"/>
    <col min="755" max="755" width="12.33203125" customWidth="1"/>
    <col min="756" max="756" width="5.77734375" customWidth="1"/>
    <col min="757" max="757" width="7.44140625" customWidth="1"/>
    <col min="758" max="758" width="11" customWidth="1"/>
    <col min="759" max="759" width="10.109375" customWidth="1"/>
    <col min="760" max="760" width="11.33203125" customWidth="1"/>
    <col min="761" max="761" width="10.109375" customWidth="1"/>
    <col min="762" max="762" width="11" customWidth="1"/>
    <col min="763" max="763" width="10.109375" customWidth="1"/>
    <col min="1009" max="1009" width="2.6640625" customWidth="1"/>
    <col min="1010" max="1010" width="6.6640625" customWidth="1"/>
    <col min="1011" max="1011" width="12.33203125" customWidth="1"/>
    <col min="1012" max="1012" width="5.77734375" customWidth="1"/>
    <col min="1013" max="1013" width="7.44140625" customWidth="1"/>
    <col min="1014" max="1014" width="11" customWidth="1"/>
    <col min="1015" max="1015" width="10.109375" customWidth="1"/>
    <col min="1016" max="1016" width="11.33203125" customWidth="1"/>
    <col min="1017" max="1017" width="10.109375" customWidth="1"/>
    <col min="1018" max="1018" width="11" customWidth="1"/>
    <col min="1019" max="1019" width="10.109375" customWidth="1"/>
    <col min="1265" max="1265" width="2.6640625" customWidth="1"/>
    <col min="1266" max="1266" width="6.6640625" customWidth="1"/>
    <col min="1267" max="1267" width="12.33203125" customWidth="1"/>
    <col min="1268" max="1268" width="5.77734375" customWidth="1"/>
    <col min="1269" max="1269" width="7.44140625" customWidth="1"/>
    <col min="1270" max="1270" width="11" customWidth="1"/>
    <col min="1271" max="1271" width="10.109375" customWidth="1"/>
    <col min="1272" max="1272" width="11.33203125" customWidth="1"/>
    <col min="1273" max="1273" width="10.109375" customWidth="1"/>
    <col min="1274" max="1274" width="11" customWidth="1"/>
    <col min="1275" max="1275" width="10.109375" customWidth="1"/>
    <col min="1521" max="1521" width="2.6640625" customWidth="1"/>
    <col min="1522" max="1522" width="6.6640625" customWidth="1"/>
    <col min="1523" max="1523" width="12.33203125" customWidth="1"/>
    <col min="1524" max="1524" width="5.77734375" customWidth="1"/>
    <col min="1525" max="1525" width="7.44140625" customWidth="1"/>
    <col min="1526" max="1526" width="11" customWidth="1"/>
    <col min="1527" max="1527" width="10.109375" customWidth="1"/>
    <col min="1528" max="1528" width="11.33203125" customWidth="1"/>
    <col min="1529" max="1529" width="10.109375" customWidth="1"/>
    <col min="1530" max="1530" width="11" customWidth="1"/>
    <col min="1531" max="1531" width="10.109375" customWidth="1"/>
    <col min="1777" max="1777" width="2.6640625" customWidth="1"/>
    <col min="1778" max="1778" width="6.6640625" customWidth="1"/>
    <col min="1779" max="1779" width="12.33203125" customWidth="1"/>
    <col min="1780" max="1780" width="5.77734375" customWidth="1"/>
    <col min="1781" max="1781" width="7.44140625" customWidth="1"/>
    <col min="1782" max="1782" width="11" customWidth="1"/>
    <col min="1783" max="1783" width="10.109375" customWidth="1"/>
    <col min="1784" max="1784" width="11.33203125" customWidth="1"/>
    <col min="1785" max="1785" width="10.109375" customWidth="1"/>
    <col min="1786" max="1786" width="11" customWidth="1"/>
    <col min="1787" max="1787" width="10.109375" customWidth="1"/>
    <col min="2033" max="2033" width="2.6640625" customWidth="1"/>
    <col min="2034" max="2034" width="6.6640625" customWidth="1"/>
    <col min="2035" max="2035" width="12.33203125" customWidth="1"/>
    <col min="2036" max="2036" width="5.77734375" customWidth="1"/>
    <col min="2037" max="2037" width="7.44140625" customWidth="1"/>
    <col min="2038" max="2038" width="11" customWidth="1"/>
    <col min="2039" max="2039" width="10.109375" customWidth="1"/>
    <col min="2040" max="2040" width="11.33203125" customWidth="1"/>
    <col min="2041" max="2041" width="10.109375" customWidth="1"/>
    <col min="2042" max="2042" width="11" customWidth="1"/>
    <col min="2043" max="2043" width="10.109375" customWidth="1"/>
    <col min="2289" max="2289" width="2.6640625" customWidth="1"/>
    <col min="2290" max="2290" width="6.6640625" customWidth="1"/>
    <col min="2291" max="2291" width="12.33203125" customWidth="1"/>
    <col min="2292" max="2292" width="5.77734375" customWidth="1"/>
    <col min="2293" max="2293" width="7.44140625" customWidth="1"/>
    <col min="2294" max="2294" width="11" customWidth="1"/>
    <col min="2295" max="2295" width="10.109375" customWidth="1"/>
    <col min="2296" max="2296" width="11.33203125" customWidth="1"/>
    <col min="2297" max="2297" width="10.109375" customWidth="1"/>
    <col min="2298" max="2298" width="11" customWidth="1"/>
    <col min="2299" max="2299" width="10.109375" customWidth="1"/>
    <col min="2545" max="2545" width="2.6640625" customWidth="1"/>
    <col min="2546" max="2546" width="6.6640625" customWidth="1"/>
    <col min="2547" max="2547" width="12.33203125" customWidth="1"/>
    <col min="2548" max="2548" width="5.77734375" customWidth="1"/>
    <col min="2549" max="2549" width="7.44140625" customWidth="1"/>
    <col min="2550" max="2550" width="11" customWidth="1"/>
    <col min="2551" max="2551" width="10.109375" customWidth="1"/>
    <col min="2552" max="2552" width="11.33203125" customWidth="1"/>
    <col min="2553" max="2553" width="10.109375" customWidth="1"/>
    <col min="2554" max="2554" width="11" customWidth="1"/>
    <col min="2555" max="2555" width="10.109375" customWidth="1"/>
    <col min="2801" max="2801" width="2.6640625" customWidth="1"/>
    <col min="2802" max="2802" width="6.6640625" customWidth="1"/>
    <col min="2803" max="2803" width="12.33203125" customWidth="1"/>
    <col min="2804" max="2804" width="5.77734375" customWidth="1"/>
    <col min="2805" max="2805" width="7.44140625" customWidth="1"/>
    <col min="2806" max="2806" width="11" customWidth="1"/>
    <col min="2807" max="2807" width="10.109375" customWidth="1"/>
    <col min="2808" max="2808" width="11.33203125" customWidth="1"/>
    <col min="2809" max="2809" width="10.109375" customWidth="1"/>
    <col min="2810" max="2810" width="11" customWidth="1"/>
    <col min="2811" max="2811" width="10.109375" customWidth="1"/>
    <col min="3057" max="3057" width="2.6640625" customWidth="1"/>
    <col min="3058" max="3058" width="6.6640625" customWidth="1"/>
    <col min="3059" max="3059" width="12.33203125" customWidth="1"/>
    <col min="3060" max="3060" width="5.77734375" customWidth="1"/>
    <col min="3061" max="3061" width="7.44140625" customWidth="1"/>
    <col min="3062" max="3062" width="11" customWidth="1"/>
    <col min="3063" max="3063" width="10.109375" customWidth="1"/>
    <col min="3064" max="3064" width="11.33203125" customWidth="1"/>
    <col min="3065" max="3065" width="10.109375" customWidth="1"/>
    <col min="3066" max="3066" width="11" customWidth="1"/>
    <col min="3067" max="3067" width="10.109375" customWidth="1"/>
    <col min="3313" max="3313" width="2.6640625" customWidth="1"/>
    <col min="3314" max="3314" width="6.6640625" customWidth="1"/>
    <col min="3315" max="3315" width="12.33203125" customWidth="1"/>
    <col min="3316" max="3316" width="5.77734375" customWidth="1"/>
    <col min="3317" max="3317" width="7.44140625" customWidth="1"/>
    <col min="3318" max="3318" width="11" customWidth="1"/>
    <col min="3319" max="3319" width="10.109375" customWidth="1"/>
    <col min="3320" max="3320" width="11.33203125" customWidth="1"/>
    <col min="3321" max="3321" width="10.109375" customWidth="1"/>
    <col min="3322" max="3322" width="11" customWidth="1"/>
    <col min="3323" max="3323" width="10.109375" customWidth="1"/>
    <col min="3569" max="3569" width="2.6640625" customWidth="1"/>
    <col min="3570" max="3570" width="6.6640625" customWidth="1"/>
    <col min="3571" max="3571" width="12.33203125" customWidth="1"/>
    <col min="3572" max="3572" width="5.77734375" customWidth="1"/>
    <col min="3573" max="3573" width="7.44140625" customWidth="1"/>
    <col min="3574" max="3574" width="11" customWidth="1"/>
    <col min="3575" max="3575" width="10.109375" customWidth="1"/>
    <col min="3576" max="3576" width="11.33203125" customWidth="1"/>
    <col min="3577" max="3577" width="10.109375" customWidth="1"/>
    <col min="3578" max="3578" width="11" customWidth="1"/>
    <col min="3579" max="3579" width="10.109375" customWidth="1"/>
    <col min="3825" max="3825" width="2.6640625" customWidth="1"/>
    <col min="3826" max="3826" width="6.6640625" customWidth="1"/>
    <col min="3827" max="3827" width="12.33203125" customWidth="1"/>
    <col min="3828" max="3828" width="5.77734375" customWidth="1"/>
    <col min="3829" max="3829" width="7.44140625" customWidth="1"/>
    <col min="3830" max="3830" width="11" customWidth="1"/>
    <col min="3831" max="3831" width="10.109375" customWidth="1"/>
    <col min="3832" max="3832" width="11.33203125" customWidth="1"/>
    <col min="3833" max="3833" width="10.109375" customWidth="1"/>
    <col min="3834" max="3834" width="11" customWidth="1"/>
    <col min="3835" max="3835" width="10.109375" customWidth="1"/>
    <col min="4081" max="4081" width="2.6640625" customWidth="1"/>
    <col min="4082" max="4082" width="6.6640625" customWidth="1"/>
    <col min="4083" max="4083" width="12.33203125" customWidth="1"/>
    <col min="4084" max="4084" width="5.77734375" customWidth="1"/>
    <col min="4085" max="4085" width="7.44140625" customWidth="1"/>
    <col min="4086" max="4086" width="11" customWidth="1"/>
    <col min="4087" max="4087" width="10.109375" customWidth="1"/>
    <col min="4088" max="4088" width="11.33203125" customWidth="1"/>
    <col min="4089" max="4089" width="10.109375" customWidth="1"/>
    <col min="4090" max="4090" width="11" customWidth="1"/>
    <col min="4091" max="4091" width="10.109375" customWidth="1"/>
    <col min="4337" max="4337" width="2.6640625" customWidth="1"/>
    <col min="4338" max="4338" width="6.6640625" customWidth="1"/>
    <col min="4339" max="4339" width="12.33203125" customWidth="1"/>
    <col min="4340" max="4340" width="5.77734375" customWidth="1"/>
    <col min="4341" max="4341" width="7.44140625" customWidth="1"/>
    <col min="4342" max="4342" width="11" customWidth="1"/>
    <col min="4343" max="4343" width="10.109375" customWidth="1"/>
    <col min="4344" max="4344" width="11.33203125" customWidth="1"/>
    <col min="4345" max="4345" width="10.109375" customWidth="1"/>
    <col min="4346" max="4346" width="11" customWidth="1"/>
    <col min="4347" max="4347" width="10.109375" customWidth="1"/>
    <col min="4593" max="4593" width="2.6640625" customWidth="1"/>
    <col min="4594" max="4594" width="6.6640625" customWidth="1"/>
    <col min="4595" max="4595" width="12.33203125" customWidth="1"/>
    <col min="4596" max="4596" width="5.77734375" customWidth="1"/>
    <col min="4597" max="4597" width="7.44140625" customWidth="1"/>
    <col min="4598" max="4598" width="11" customWidth="1"/>
    <col min="4599" max="4599" width="10.109375" customWidth="1"/>
    <col min="4600" max="4600" width="11.33203125" customWidth="1"/>
    <col min="4601" max="4601" width="10.109375" customWidth="1"/>
    <col min="4602" max="4602" width="11" customWidth="1"/>
    <col min="4603" max="4603" width="10.109375" customWidth="1"/>
    <col min="4849" max="4849" width="2.6640625" customWidth="1"/>
    <col min="4850" max="4850" width="6.6640625" customWidth="1"/>
    <col min="4851" max="4851" width="12.33203125" customWidth="1"/>
    <col min="4852" max="4852" width="5.77734375" customWidth="1"/>
    <col min="4853" max="4853" width="7.44140625" customWidth="1"/>
    <col min="4854" max="4854" width="11" customWidth="1"/>
    <col min="4855" max="4855" width="10.109375" customWidth="1"/>
    <col min="4856" max="4856" width="11.33203125" customWidth="1"/>
    <col min="4857" max="4857" width="10.109375" customWidth="1"/>
    <col min="4858" max="4858" width="11" customWidth="1"/>
    <col min="4859" max="4859" width="10.109375" customWidth="1"/>
    <col min="5105" max="5105" width="2.6640625" customWidth="1"/>
    <col min="5106" max="5106" width="6.6640625" customWidth="1"/>
    <col min="5107" max="5107" width="12.33203125" customWidth="1"/>
    <col min="5108" max="5108" width="5.77734375" customWidth="1"/>
    <col min="5109" max="5109" width="7.44140625" customWidth="1"/>
    <col min="5110" max="5110" width="11" customWidth="1"/>
    <col min="5111" max="5111" width="10.109375" customWidth="1"/>
    <col min="5112" max="5112" width="11.33203125" customWidth="1"/>
    <col min="5113" max="5113" width="10.109375" customWidth="1"/>
    <col min="5114" max="5114" width="11" customWidth="1"/>
    <col min="5115" max="5115" width="10.109375" customWidth="1"/>
    <col min="5361" max="5361" width="2.6640625" customWidth="1"/>
    <col min="5362" max="5362" width="6.6640625" customWidth="1"/>
    <col min="5363" max="5363" width="12.33203125" customWidth="1"/>
    <col min="5364" max="5364" width="5.77734375" customWidth="1"/>
    <col min="5365" max="5365" width="7.44140625" customWidth="1"/>
    <col min="5366" max="5366" width="11" customWidth="1"/>
    <col min="5367" max="5367" width="10.109375" customWidth="1"/>
    <col min="5368" max="5368" width="11.33203125" customWidth="1"/>
    <col min="5369" max="5369" width="10.109375" customWidth="1"/>
    <col min="5370" max="5370" width="11" customWidth="1"/>
    <col min="5371" max="5371" width="10.109375" customWidth="1"/>
    <col min="5617" max="5617" width="2.6640625" customWidth="1"/>
    <col min="5618" max="5618" width="6.6640625" customWidth="1"/>
    <col min="5619" max="5619" width="12.33203125" customWidth="1"/>
    <col min="5620" max="5620" width="5.77734375" customWidth="1"/>
    <col min="5621" max="5621" width="7.44140625" customWidth="1"/>
    <col min="5622" max="5622" width="11" customWidth="1"/>
    <col min="5623" max="5623" width="10.109375" customWidth="1"/>
    <col min="5624" max="5624" width="11.33203125" customWidth="1"/>
    <col min="5625" max="5625" width="10.109375" customWidth="1"/>
    <col min="5626" max="5626" width="11" customWidth="1"/>
    <col min="5627" max="5627" width="10.109375" customWidth="1"/>
    <col min="5873" max="5873" width="2.6640625" customWidth="1"/>
    <col min="5874" max="5874" width="6.6640625" customWidth="1"/>
    <col min="5875" max="5875" width="12.33203125" customWidth="1"/>
    <col min="5876" max="5876" width="5.77734375" customWidth="1"/>
    <col min="5877" max="5877" width="7.44140625" customWidth="1"/>
    <col min="5878" max="5878" width="11" customWidth="1"/>
    <col min="5879" max="5879" width="10.109375" customWidth="1"/>
    <col min="5880" max="5880" width="11.33203125" customWidth="1"/>
    <col min="5881" max="5881" width="10.109375" customWidth="1"/>
    <col min="5882" max="5882" width="11" customWidth="1"/>
    <col min="5883" max="5883" width="10.109375" customWidth="1"/>
    <col min="6129" max="6129" width="2.6640625" customWidth="1"/>
    <col min="6130" max="6130" width="6.6640625" customWidth="1"/>
    <col min="6131" max="6131" width="12.33203125" customWidth="1"/>
    <col min="6132" max="6132" width="5.77734375" customWidth="1"/>
    <col min="6133" max="6133" width="7.44140625" customWidth="1"/>
    <col min="6134" max="6134" width="11" customWidth="1"/>
    <col min="6135" max="6135" width="10.109375" customWidth="1"/>
    <col min="6136" max="6136" width="11.33203125" customWidth="1"/>
    <col min="6137" max="6137" width="10.109375" customWidth="1"/>
    <col min="6138" max="6138" width="11" customWidth="1"/>
    <col min="6139" max="6139" width="10.109375" customWidth="1"/>
    <col min="6385" max="6385" width="2.6640625" customWidth="1"/>
    <col min="6386" max="6386" width="6.6640625" customWidth="1"/>
    <col min="6387" max="6387" width="12.33203125" customWidth="1"/>
    <col min="6388" max="6388" width="5.77734375" customWidth="1"/>
    <col min="6389" max="6389" width="7.44140625" customWidth="1"/>
    <col min="6390" max="6390" width="11" customWidth="1"/>
    <col min="6391" max="6391" width="10.109375" customWidth="1"/>
    <col min="6392" max="6392" width="11.33203125" customWidth="1"/>
    <col min="6393" max="6393" width="10.109375" customWidth="1"/>
    <col min="6394" max="6394" width="11" customWidth="1"/>
    <col min="6395" max="6395" width="10.109375" customWidth="1"/>
    <col min="6641" max="6641" width="2.6640625" customWidth="1"/>
    <col min="6642" max="6642" width="6.6640625" customWidth="1"/>
    <col min="6643" max="6643" width="12.33203125" customWidth="1"/>
    <col min="6644" max="6644" width="5.77734375" customWidth="1"/>
    <col min="6645" max="6645" width="7.44140625" customWidth="1"/>
    <col min="6646" max="6646" width="11" customWidth="1"/>
    <col min="6647" max="6647" width="10.109375" customWidth="1"/>
    <col min="6648" max="6648" width="11.33203125" customWidth="1"/>
    <col min="6649" max="6649" width="10.109375" customWidth="1"/>
    <col min="6650" max="6650" width="11" customWidth="1"/>
    <col min="6651" max="6651" width="10.109375" customWidth="1"/>
    <col min="6897" max="6897" width="2.6640625" customWidth="1"/>
    <col min="6898" max="6898" width="6.6640625" customWidth="1"/>
    <col min="6899" max="6899" width="12.33203125" customWidth="1"/>
    <col min="6900" max="6900" width="5.77734375" customWidth="1"/>
    <col min="6901" max="6901" width="7.44140625" customWidth="1"/>
    <col min="6902" max="6902" width="11" customWidth="1"/>
    <col min="6903" max="6903" width="10.109375" customWidth="1"/>
    <col min="6904" max="6904" width="11.33203125" customWidth="1"/>
    <col min="6905" max="6905" width="10.109375" customWidth="1"/>
    <col min="6906" max="6906" width="11" customWidth="1"/>
    <col min="6907" max="6907" width="10.109375" customWidth="1"/>
    <col min="7153" max="7153" width="2.6640625" customWidth="1"/>
    <col min="7154" max="7154" width="6.6640625" customWidth="1"/>
    <col min="7155" max="7155" width="12.33203125" customWidth="1"/>
    <col min="7156" max="7156" width="5.77734375" customWidth="1"/>
    <col min="7157" max="7157" width="7.44140625" customWidth="1"/>
    <col min="7158" max="7158" width="11" customWidth="1"/>
    <col min="7159" max="7159" width="10.109375" customWidth="1"/>
    <col min="7160" max="7160" width="11.33203125" customWidth="1"/>
    <col min="7161" max="7161" width="10.109375" customWidth="1"/>
    <col min="7162" max="7162" width="11" customWidth="1"/>
    <col min="7163" max="7163" width="10.109375" customWidth="1"/>
    <col min="7409" max="7409" width="2.6640625" customWidth="1"/>
    <col min="7410" max="7410" width="6.6640625" customWidth="1"/>
    <col min="7411" max="7411" width="12.33203125" customWidth="1"/>
    <col min="7412" max="7412" width="5.77734375" customWidth="1"/>
    <col min="7413" max="7413" width="7.44140625" customWidth="1"/>
    <col min="7414" max="7414" width="11" customWidth="1"/>
    <col min="7415" max="7415" width="10.109375" customWidth="1"/>
    <col min="7416" max="7416" width="11.33203125" customWidth="1"/>
    <col min="7417" max="7417" width="10.109375" customWidth="1"/>
    <col min="7418" max="7418" width="11" customWidth="1"/>
    <col min="7419" max="7419" width="10.109375" customWidth="1"/>
    <col min="7665" max="7665" width="2.6640625" customWidth="1"/>
    <col min="7666" max="7666" width="6.6640625" customWidth="1"/>
    <col min="7667" max="7667" width="12.33203125" customWidth="1"/>
    <col min="7668" max="7668" width="5.77734375" customWidth="1"/>
    <col min="7669" max="7669" width="7.44140625" customWidth="1"/>
    <col min="7670" max="7670" width="11" customWidth="1"/>
    <col min="7671" max="7671" width="10.109375" customWidth="1"/>
    <col min="7672" max="7672" width="11.33203125" customWidth="1"/>
    <col min="7673" max="7673" width="10.109375" customWidth="1"/>
    <col min="7674" max="7674" width="11" customWidth="1"/>
    <col min="7675" max="7675" width="10.109375" customWidth="1"/>
    <col min="7921" max="7921" width="2.6640625" customWidth="1"/>
    <col min="7922" max="7922" width="6.6640625" customWidth="1"/>
    <col min="7923" max="7923" width="12.33203125" customWidth="1"/>
    <col min="7924" max="7924" width="5.77734375" customWidth="1"/>
    <col min="7925" max="7925" width="7.44140625" customWidth="1"/>
    <col min="7926" max="7926" width="11" customWidth="1"/>
    <col min="7927" max="7927" width="10.109375" customWidth="1"/>
    <col min="7928" max="7928" width="11.33203125" customWidth="1"/>
    <col min="7929" max="7929" width="10.109375" customWidth="1"/>
    <col min="7930" max="7930" width="11" customWidth="1"/>
    <col min="7931" max="7931" width="10.109375" customWidth="1"/>
    <col min="8177" max="8177" width="2.6640625" customWidth="1"/>
    <col min="8178" max="8178" width="6.6640625" customWidth="1"/>
    <col min="8179" max="8179" width="12.33203125" customWidth="1"/>
    <col min="8180" max="8180" width="5.77734375" customWidth="1"/>
    <col min="8181" max="8181" width="7.44140625" customWidth="1"/>
    <col min="8182" max="8182" width="11" customWidth="1"/>
    <col min="8183" max="8183" width="10.109375" customWidth="1"/>
    <col min="8184" max="8184" width="11.33203125" customWidth="1"/>
    <col min="8185" max="8185" width="10.109375" customWidth="1"/>
    <col min="8186" max="8186" width="11" customWidth="1"/>
    <col min="8187" max="8187" width="10.109375" customWidth="1"/>
    <col min="8433" max="8433" width="2.6640625" customWidth="1"/>
    <col min="8434" max="8434" width="6.6640625" customWidth="1"/>
    <col min="8435" max="8435" width="12.33203125" customWidth="1"/>
    <col min="8436" max="8436" width="5.77734375" customWidth="1"/>
    <col min="8437" max="8437" width="7.44140625" customWidth="1"/>
    <col min="8438" max="8438" width="11" customWidth="1"/>
    <col min="8439" max="8439" width="10.109375" customWidth="1"/>
    <col min="8440" max="8440" width="11.33203125" customWidth="1"/>
    <col min="8441" max="8441" width="10.109375" customWidth="1"/>
    <col min="8442" max="8442" width="11" customWidth="1"/>
    <col min="8443" max="8443" width="10.109375" customWidth="1"/>
    <col min="8689" max="8689" width="2.6640625" customWidth="1"/>
    <col min="8690" max="8690" width="6.6640625" customWidth="1"/>
    <col min="8691" max="8691" width="12.33203125" customWidth="1"/>
    <col min="8692" max="8692" width="5.77734375" customWidth="1"/>
    <col min="8693" max="8693" width="7.44140625" customWidth="1"/>
    <col min="8694" max="8694" width="11" customWidth="1"/>
    <col min="8695" max="8695" width="10.109375" customWidth="1"/>
    <col min="8696" max="8696" width="11.33203125" customWidth="1"/>
    <col min="8697" max="8697" width="10.109375" customWidth="1"/>
    <col min="8698" max="8698" width="11" customWidth="1"/>
    <col min="8699" max="8699" width="10.109375" customWidth="1"/>
    <col min="8945" max="8945" width="2.6640625" customWidth="1"/>
    <col min="8946" max="8946" width="6.6640625" customWidth="1"/>
    <col min="8947" max="8947" width="12.33203125" customWidth="1"/>
    <col min="8948" max="8948" width="5.77734375" customWidth="1"/>
    <col min="8949" max="8949" width="7.44140625" customWidth="1"/>
    <col min="8950" max="8950" width="11" customWidth="1"/>
    <col min="8951" max="8951" width="10.109375" customWidth="1"/>
    <col min="8952" max="8952" width="11.33203125" customWidth="1"/>
    <col min="8953" max="8953" width="10.109375" customWidth="1"/>
    <col min="8954" max="8954" width="11" customWidth="1"/>
    <col min="8955" max="8955" width="10.109375" customWidth="1"/>
    <col min="9201" max="9201" width="2.6640625" customWidth="1"/>
    <col min="9202" max="9202" width="6.6640625" customWidth="1"/>
    <col min="9203" max="9203" width="12.33203125" customWidth="1"/>
    <col min="9204" max="9204" width="5.77734375" customWidth="1"/>
    <col min="9205" max="9205" width="7.44140625" customWidth="1"/>
    <col min="9206" max="9206" width="11" customWidth="1"/>
    <col min="9207" max="9207" width="10.109375" customWidth="1"/>
    <col min="9208" max="9208" width="11.33203125" customWidth="1"/>
    <col min="9209" max="9209" width="10.109375" customWidth="1"/>
    <col min="9210" max="9210" width="11" customWidth="1"/>
    <col min="9211" max="9211" width="10.109375" customWidth="1"/>
    <col min="9457" max="9457" width="2.6640625" customWidth="1"/>
    <col min="9458" max="9458" width="6.6640625" customWidth="1"/>
    <col min="9459" max="9459" width="12.33203125" customWidth="1"/>
    <col min="9460" max="9460" width="5.77734375" customWidth="1"/>
    <col min="9461" max="9461" width="7.44140625" customWidth="1"/>
    <col min="9462" max="9462" width="11" customWidth="1"/>
    <col min="9463" max="9463" width="10.109375" customWidth="1"/>
    <col min="9464" max="9464" width="11.33203125" customWidth="1"/>
    <col min="9465" max="9465" width="10.109375" customWidth="1"/>
    <col min="9466" max="9466" width="11" customWidth="1"/>
    <col min="9467" max="9467" width="10.109375" customWidth="1"/>
    <col min="9713" max="9713" width="2.6640625" customWidth="1"/>
    <col min="9714" max="9714" width="6.6640625" customWidth="1"/>
    <col min="9715" max="9715" width="12.33203125" customWidth="1"/>
    <col min="9716" max="9716" width="5.77734375" customWidth="1"/>
    <col min="9717" max="9717" width="7.44140625" customWidth="1"/>
    <col min="9718" max="9718" width="11" customWidth="1"/>
    <col min="9719" max="9719" width="10.109375" customWidth="1"/>
    <col min="9720" max="9720" width="11.33203125" customWidth="1"/>
    <col min="9721" max="9721" width="10.109375" customWidth="1"/>
    <col min="9722" max="9722" width="11" customWidth="1"/>
    <col min="9723" max="9723" width="10.109375" customWidth="1"/>
    <col min="9969" max="9969" width="2.6640625" customWidth="1"/>
    <col min="9970" max="9970" width="6.6640625" customWidth="1"/>
    <col min="9971" max="9971" width="12.33203125" customWidth="1"/>
    <col min="9972" max="9972" width="5.77734375" customWidth="1"/>
    <col min="9973" max="9973" width="7.44140625" customWidth="1"/>
    <col min="9974" max="9974" width="11" customWidth="1"/>
    <col min="9975" max="9975" width="10.109375" customWidth="1"/>
    <col min="9976" max="9976" width="11.33203125" customWidth="1"/>
    <col min="9977" max="9977" width="10.109375" customWidth="1"/>
    <col min="9978" max="9978" width="11" customWidth="1"/>
    <col min="9979" max="9979" width="10.109375" customWidth="1"/>
    <col min="10225" max="10225" width="2.6640625" customWidth="1"/>
    <col min="10226" max="10226" width="6.6640625" customWidth="1"/>
    <col min="10227" max="10227" width="12.33203125" customWidth="1"/>
    <col min="10228" max="10228" width="5.77734375" customWidth="1"/>
    <col min="10229" max="10229" width="7.44140625" customWidth="1"/>
    <col min="10230" max="10230" width="11" customWidth="1"/>
    <col min="10231" max="10231" width="10.109375" customWidth="1"/>
    <col min="10232" max="10232" width="11.33203125" customWidth="1"/>
    <col min="10233" max="10233" width="10.109375" customWidth="1"/>
    <col min="10234" max="10234" width="11" customWidth="1"/>
    <col min="10235" max="10235" width="10.109375" customWidth="1"/>
    <col min="10481" max="10481" width="2.6640625" customWidth="1"/>
    <col min="10482" max="10482" width="6.6640625" customWidth="1"/>
    <col min="10483" max="10483" width="12.33203125" customWidth="1"/>
    <col min="10484" max="10484" width="5.77734375" customWidth="1"/>
    <col min="10485" max="10485" width="7.44140625" customWidth="1"/>
    <col min="10486" max="10486" width="11" customWidth="1"/>
    <col min="10487" max="10487" width="10.109375" customWidth="1"/>
    <col min="10488" max="10488" width="11.33203125" customWidth="1"/>
    <col min="10489" max="10489" width="10.109375" customWidth="1"/>
    <col min="10490" max="10490" width="11" customWidth="1"/>
    <col min="10491" max="10491" width="10.109375" customWidth="1"/>
    <col min="10737" max="10737" width="2.6640625" customWidth="1"/>
    <col min="10738" max="10738" width="6.6640625" customWidth="1"/>
    <col min="10739" max="10739" width="12.33203125" customWidth="1"/>
    <col min="10740" max="10740" width="5.77734375" customWidth="1"/>
    <col min="10741" max="10741" width="7.44140625" customWidth="1"/>
    <col min="10742" max="10742" width="11" customWidth="1"/>
    <col min="10743" max="10743" width="10.109375" customWidth="1"/>
    <col min="10744" max="10744" width="11.33203125" customWidth="1"/>
    <col min="10745" max="10745" width="10.109375" customWidth="1"/>
    <col min="10746" max="10746" width="11" customWidth="1"/>
    <col min="10747" max="10747" width="10.109375" customWidth="1"/>
    <col min="10993" max="10993" width="2.6640625" customWidth="1"/>
    <col min="10994" max="10994" width="6.6640625" customWidth="1"/>
    <col min="10995" max="10995" width="12.33203125" customWidth="1"/>
    <col min="10996" max="10996" width="5.77734375" customWidth="1"/>
    <col min="10997" max="10997" width="7.44140625" customWidth="1"/>
    <col min="10998" max="10998" width="11" customWidth="1"/>
    <col min="10999" max="10999" width="10.109375" customWidth="1"/>
    <col min="11000" max="11000" width="11.33203125" customWidth="1"/>
    <col min="11001" max="11001" width="10.109375" customWidth="1"/>
    <col min="11002" max="11002" width="11" customWidth="1"/>
    <col min="11003" max="11003" width="10.109375" customWidth="1"/>
    <col min="11249" max="11249" width="2.6640625" customWidth="1"/>
    <col min="11250" max="11250" width="6.6640625" customWidth="1"/>
    <col min="11251" max="11251" width="12.33203125" customWidth="1"/>
    <col min="11252" max="11252" width="5.77734375" customWidth="1"/>
    <col min="11253" max="11253" width="7.44140625" customWidth="1"/>
    <col min="11254" max="11254" width="11" customWidth="1"/>
    <col min="11255" max="11255" width="10.109375" customWidth="1"/>
    <col min="11256" max="11256" width="11.33203125" customWidth="1"/>
    <col min="11257" max="11257" width="10.109375" customWidth="1"/>
    <col min="11258" max="11258" width="11" customWidth="1"/>
    <col min="11259" max="11259" width="10.109375" customWidth="1"/>
    <col min="11505" max="11505" width="2.6640625" customWidth="1"/>
    <col min="11506" max="11506" width="6.6640625" customWidth="1"/>
    <col min="11507" max="11507" width="12.33203125" customWidth="1"/>
    <col min="11508" max="11508" width="5.77734375" customWidth="1"/>
    <col min="11509" max="11509" width="7.44140625" customWidth="1"/>
    <col min="11510" max="11510" width="11" customWidth="1"/>
    <col min="11511" max="11511" width="10.109375" customWidth="1"/>
    <col min="11512" max="11512" width="11.33203125" customWidth="1"/>
    <col min="11513" max="11513" width="10.109375" customWidth="1"/>
    <col min="11514" max="11514" width="11" customWidth="1"/>
    <col min="11515" max="11515" width="10.109375" customWidth="1"/>
    <col min="11761" max="11761" width="2.6640625" customWidth="1"/>
    <col min="11762" max="11762" width="6.6640625" customWidth="1"/>
    <col min="11763" max="11763" width="12.33203125" customWidth="1"/>
    <col min="11764" max="11764" width="5.77734375" customWidth="1"/>
    <col min="11765" max="11765" width="7.44140625" customWidth="1"/>
    <col min="11766" max="11766" width="11" customWidth="1"/>
    <col min="11767" max="11767" width="10.109375" customWidth="1"/>
    <col min="11768" max="11768" width="11.33203125" customWidth="1"/>
    <col min="11769" max="11769" width="10.109375" customWidth="1"/>
    <col min="11770" max="11770" width="11" customWidth="1"/>
    <col min="11771" max="11771" width="10.109375" customWidth="1"/>
    <col min="12017" max="12017" width="2.6640625" customWidth="1"/>
    <col min="12018" max="12018" width="6.6640625" customWidth="1"/>
    <col min="12019" max="12019" width="12.33203125" customWidth="1"/>
    <col min="12020" max="12020" width="5.77734375" customWidth="1"/>
    <col min="12021" max="12021" width="7.44140625" customWidth="1"/>
    <col min="12022" max="12022" width="11" customWidth="1"/>
    <col min="12023" max="12023" width="10.109375" customWidth="1"/>
    <col min="12024" max="12024" width="11.33203125" customWidth="1"/>
    <col min="12025" max="12025" width="10.109375" customWidth="1"/>
    <col min="12026" max="12026" width="11" customWidth="1"/>
    <col min="12027" max="12027" width="10.109375" customWidth="1"/>
    <col min="12273" max="12273" width="2.6640625" customWidth="1"/>
    <col min="12274" max="12274" width="6.6640625" customWidth="1"/>
    <col min="12275" max="12275" width="12.33203125" customWidth="1"/>
    <col min="12276" max="12276" width="5.77734375" customWidth="1"/>
    <col min="12277" max="12277" width="7.44140625" customWidth="1"/>
    <col min="12278" max="12278" width="11" customWidth="1"/>
    <col min="12279" max="12279" width="10.109375" customWidth="1"/>
    <col min="12280" max="12280" width="11.33203125" customWidth="1"/>
    <col min="12281" max="12281" width="10.109375" customWidth="1"/>
    <col min="12282" max="12282" width="11" customWidth="1"/>
    <col min="12283" max="12283" width="10.109375" customWidth="1"/>
    <col min="12529" max="12529" width="2.6640625" customWidth="1"/>
    <col min="12530" max="12530" width="6.6640625" customWidth="1"/>
    <col min="12531" max="12531" width="12.33203125" customWidth="1"/>
    <col min="12532" max="12532" width="5.77734375" customWidth="1"/>
    <col min="12533" max="12533" width="7.44140625" customWidth="1"/>
    <col min="12534" max="12534" width="11" customWidth="1"/>
    <col min="12535" max="12535" width="10.109375" customWidth="1"/>
    <col min="12536" max="12536" width="11.33203125" customWidth="1"/>
    <col min="12537" max="12537" width="10.109375" customWidth="1"/>
    <col min="12538" max="12538" width="11" customWidth="1"/>
    <col min="12539" max="12539" width="10.109375" customWidth="1"/>
    <col min="12785" max="12785" width="2.6640625" customWidth="1"/>
    <col min="12786" max="12786" width="6.6640625" customWidth="1"/>
    <col min="12787" max="12787" width="12.33203125" customWidth="1"/>
    <col min="12788" max="12788" width="5.77734375" customWidth="1"/>
    <col min="12789" max="12789" width="7.44140625" customWidth="1"/>
    <col min="12790" max="12790" width="11" customWidth="1"/>
    <col min="12791" max="12791" width="10.109375" customWidth="1"/>
    <col min="12792" max="12792" width="11.33203125" customWidth="1"/>
    <col min="12793" max="12793" width="10.109375" customWidth="1"/>
    <col min="12794" max="12794" width="11" customWidth="1"/>
    <col min="12795" max="12795" width="10.109375" customWidth="1"/>
    <col min="13041" max="13041" width="2.6640625" customWidth="1"/>
    <col min="13042" max="13042" width="6.6640625" customWidth="1"/>
    <col min="13043" max="13043" width="12.33203125" customWidth="1"/>
    <col min="13044" max="13044" width="5.77734375" customWidth="1"/>
    <col min="13045" max="13045" width="7.44140625" customWidth="1"/>
    <col min="13046" max="13046" width="11" customWidth="1"/>
    <col min="13047" max="13047" width="10.109375" customWidth="1"/>
    <col min="13048" max="13048" width="11.33203125" customWidth="1"/>
    <col min="13049" max="13049" width="10.109375" customWidth="1"/>
    <col min="13050" max="13050" width="11" customWidth="1"/>
    <col min="13051" max="13051" width="10.109375" customWidth="1"/>
    <col min="13297" max="13297" width="2.6640625" customWidth="1"/>
    <col min="13298" max="13298" width="6.6640625" customWidth="1"/>
    <col min="13299" max="13299" width="12.33203125" customWidth="1"/>
    <col min="13300" max="13300" width="5.77734375" customWidth="1"/>
    <col min="13301" max="13301" width="7.44140625" customWidth="1"/>
    <col min="13302" max="13302" width="11" customWidth="1"/>
    <col min="13303" max="13303" width="10.109375" customWidth="1"/>
    <col min="13304" max="13304" width="11.33203125" customWidth="1"/>
    <col min="13305" max="13305" width="10.109375" customWidth="1"/>
    <col min="13306" max="13306" width="11" customWidth="1"/>
    <col min="13307" max="13307" width="10.109375" customWidth="1"/>
    <col min="13553" max="13553" width="2.6640625" customWidth="1"/>
    <col min="13554" max="13554" width="6.6640625" customWidth="1"/>
    <col min="13555" max="13555" width="12.33203125" customWidth="1"/>
    <col min="13556" max="13556" width="5.77734375" customWidth="1"/>
    <col min="13557" max="13557" width="7.44140625" customWidth="1"/>
    <col min="13558" max="13558" width="11" customWidth="1"/>
    <col min="13559" max="13559" width="10.109375" customWidth="1"/>
    <col min="13560" max="13560" width="11.33203125" customWidth="1"/>
    <col min="13561" max="13561" width="10.109375" customWidth="1"/>
    <col min="13562" max="13562" width="11" customWidth="1"/>
    <col min="13563" max="13563" width="10.109375" customWidth="1"/>
    <col min="13809" max="13809" width="2.6640625" customWidth="1"/>
    <col min="13810" max="13810" width="6.6640625" customWidth="1"/>
    <col min="13811" max="13811" width="12.33203125" customWidth="1"/>
    <col min="13812" max="13812" width="5.77734375" customWidth="1"/>
    <col min="13813" max="13813" width="7.44140625" customWidth="1"/>
    <col min="13814" max="13814" width="11" customWidth="1"/>
    <col min="13815" max="13815" width="10.109375" customWidth="1"/>
    <col min="13816" max="13816" width="11.33203125" customWidth="1"/>
    <col min="13817" max="13817" width="10.109375" customWidth="1"/>
    <col min="13818" max="13818" width="11" customWidth="1"/>
    <col min="13819" max="13819" width="10.109375" customWidth="1"/>
    <col min="14065" max="14065" width="2.6640625" customWidth="1"/>
    <col min="14066" max="14066" width="6.6640625" customWidth="1"/>
    <col min="14067" max="14067" width="12.33203125" customWidth="1"/>
    <col min="14068" max="14068" width="5.77734375" customWidth="1"/>
    <col min="14069" max="14069" width="7.44140625" customWidth="1"/>
    <col min="14070" max="14070" width="11" customWidth="1"/>
    <col min="14071" max="14071" width="10.109375" customWidth="1"/>
    <col min="14072" max="14072" width="11.33203125" customWidth="1"/>
    <col min="14073" max="14073" width="10.109375" customWidth="1"/>
    <col min="14074" max="14074" width="11" customWidth="1"/>
    <col min="14075" max="14075" width="10.109375" customWidth="1"/>
    <col min="14321" max="14321" width="2.6640625" customWidth="1"/>
    <col min="14322" max="14322" width="6.6640625" customWidth="1"/>
    <col min="14323" max="14323" width="12.33203125" customWidth="1"/>
    <col min="14324" max="14324" width="5.77734375" customWidth="1"/>
    <col min="14325" max="14325" width="7.44140625" customWidth="1"/>
    <col min="14326" max="14326" width="11" customWidth="1"/>
    <col min="14327" max="14327" width="10.109375" customWidth="1"/>
    <col min="14328" max="14328" width="11.33203125" customWidth="1"/>
    <col min="14329" max="14329" width="10.109375" customWidth="1"/>
    <col min="14330" max="14330" width="11" customWidth="1"/>
    <col min="14331" max="14331" width="10.109375" customWidth="1"/>
    <col min="14577" max="14577" width="2.6640625" customWidth="1"/>
    <col min="14578" max="14578" width="6.6640625" customWidth="1"/>
    <col min="14579" max="14579" width="12.33203125" customWidth="1"/>
    <col min="14580" max="14580" width="5.77734375" customWidth="1"/>
    <col min="14581" max="14581" width="7.44140625" customWidth="1"/>
    <col min="14582" max="14582" width="11" customWidth="1"/>
    <col min="14583" max="14583" width="10.109375" customWidth="1"/>
    <col min="14584" max="14584" width="11.33203125" customWidth="1"/>
    <col min="14585" max="14585" width="10.109375" customWidth="1"/>
    <col min="14586" max="14586" width="11" customWidth="1"/>
    <col min="14587" max="14587" width="10.109375" customWidth="1"/>
    <col min="14833" max="14833" width="2.6640625" customWidth="1"/>
    <col min="14834" max="14834" width="6.6640625" customWidth="1"/>
    <col min="14835" max="14835" width="12.33203125" customWidth="1"/>
    <col min="14836" max="14836" width="5.77734375" customWidth="1"/>
    <col min="14837" max="14837" width="7.44140625" customWidth="1"/>
    <col min="14838" max="14838" width="11" customWidth="1"/>
    <col min="14839" max="14839" width="10.109375" customWidth="1"/>
    <col min="14840" max="14840" width="11.33203125" customWidth="1"/>
    <col min="14841" max="14841" width="10.109375" customWidth="1"/>
    <col min="14842" max="14842" width="11" customWidth="1"/>
    <col min="14843" max="14843" width="10.109375" customWidth="1"/>
    <col min="15089" max="15089" width="2.6640625" customWidth="1"/>
    <col min="15090" max="15090" width="6.6640625" customWidth="1"/>
    <col min="15091" max="15091" width="12.33203125" customWidth="1"/>
    <col min="15092" max="15092" width="5.77734375" customWidth="1"/>
    <col min="15093" max="15093" width="7.44140625" customWidth="1"/>
    <col min="15094" max="15094" width="11" customWidth="1"/>
    <col min="15095" max="15095" width="10.109375" customWidth="1"/>
    <col min="15096" max="15096" width="11.33203125" customWidth="1"/>
    <col min="15097" max="15097" width="10.109375" customWidth="1"/>
    <col min="15098" max="15098" width="11" customWidth="1"/>
    <col min="15099" max="15099" width="10.109375" customWidth="1"/>
    <col min="15345" max="15345" width="2.6640625" customWidth="1"/>
    <col min="15346" max="15346" width="6.6640625" customWidth="1"/>
    <col min="15347" max="15347" width="12.33203125" customWidth="1"/>
    <col min="15348" max="15348" width="5.77734375" customWidth="1"/>
    <col min="15349" max="15349" width="7.44140625" customWidth="1"/>
    <col min="15350" max="15350" width="11" customWidth="1"/>
    <col min="15351" max="15351" width="10.109375" customWidth="1"/>
    <col min="15352" max="15352" width="11.33203125" customWidth="1"/>
    <col min="15353" max="15353" width="10.109375" customWidth="1"/>
    <col min="15354" max="15354" width="11" customWidth="1"/>
    <col min="15355" max="15355" width="10.109375" customWidth="1"/>
    <col min="15601" max="15601" width="2.6640625" customWidth="1"/>
    <col min="15602" max="15602" width="6.6640625" customWidth="1"/>
    <col min="15603" max="15603" width="12.33203125" customWidth="1"/>
    <col min="15604" max="15604" width="5.77734375" customWidth="1"/>
    <col min="15605" max="15605" width="7.44140625" customWidth="1"/>
    <col min="15606" max="15606" width="11" customWidth="1"/>
    <col min="15607" max="15607" width="10.109375" customWidth="1"/>
    <col min="15608" max="15608" width="11.33203125" customWidth="1"/>
    <col min="15609" max="15609" width="10.109375" customWidth="1"/>
    <col min="15610" max="15610" width="11" customWidth="1"/>
    <col min="15611" max="15611" width="10.109375" customWidth="1"/>
    <col min="15857" max="15857" width="2.6640625" customWidth="1"/>
    <col min="15858" max="15858" width="6.6640625" customWidth="1"/>
    <col min="15859" max="15859" width="12.33203125" customWidth="1"/>
    <col min="15860" max="15860" width="5.77734375" customWidth="1"/>
    <col min="15861" max="15861" width="7.44140625" customWidth="1"/>
    <col min="15862" max="15862" width="11" customWidth="1"/>
    <col min="15863" max="15863" width="10.109375" customWidth="1"/>
    <col min="15864" max="15864" width="11.33203125" customWidth="1"/>
    <col min="15865" max="15865" width="10.109375" customWidth="1"/>
    <col min="15866" max="15866" width="11" customWidth="1"/>
    <col min="15867" max="15867" width="10.109375" customWidth="1"/>
    <col min="16113" max="16113" width="2.6640625" customWidth="1"/>
    <col min="16114" max="16114" width="6.6640625" customWidth="1"/>
    <col min="16115" max="16115" width="12.33203125" customWidth="1"/>
    <col min="16116" max="16116" width="5.77734375" customWidth="1"/>
    <col min="16117" max="16117" width="7.44140625" customWidth="1"/>
    <col min="16118" max="16118" width="11" customWidth="1"/>
    <col min="16119" max="16119" width="10.109375" customWidth="1"/>
    <col min="16120" max="16120" width="11.33203125" customWidth="1"/>
    <col min="16121" max="16121" width="10.109375" customWidth="1"/>
    <col min="16122" max="16122" width="11" customWidth="1"/>
    <col min="16123" max="16123" width="10.109375" customWidth="1"/>
  </cols>
  <sheetData>
    <row r="1" spans="2:15" ht="13.35" customHeight="1" thickBot="1" x14ac:dyDescent="0.25"/>
    <row r="2" spans="2:15" ht="24.6" customHeight="1" thickBot="1" x14ac:dyDescent="0.25">
      <c r="L2" s="200" t="s">
        <v>90</v>
      </c>
      <c r="M2" s="201"/>
    </row>
    <row r="3" spans="2:15" ht="5.4" customHeight="1" x14ac:dyDescent="0.2"/>
    <row r="4" spans="2:15" ht="18.75" customHeight="1" x14ac:dyDescent="0.2"/>
    <row r="5" spans="2:15" s="14" customFormat="1" ht="36" customHeight="1" x14ac:dyDescent="0.3">
      <c r="B5" s="90"/>
      <c r="C5" s="274" t="str">
        <f>はじめに出場選手の入力!B1</f>
        <v>令和７年度　第６７回 全能登中学校新人陸上競技大会</v>
      </c>
      <c r="D5" s="274"/>
      <c r="E5" s="274"/>
      <c r="F5" s="274"/>
      <c r="G5" s="274"/>
      <c r="H5" s="274"/>
      <c r="I5" s="274"/>
      <c r="J5" s="274"/>
      <c r="K5" s="274"/>
      <c r="M5" s="15"/>
    </row>
    <row r="6" spans="2:15" s="12" customFormat="1" ht="36.75" customHeight="1" x14ac:dyDescent="0.2">
      <c r="H6" s="140"/>
      <c r="I6" s="140"/>
      <c r="K6" s="193" t="s">
        <v>186</v>
      </c>
      <c r="L6" s="289">
        <f>はじめに出場選手の入力!D11</f>
        <v>0</v>
      </c>
      <c r="M6" s="289"/>
    </row>
    <row r="7" spans="2:15" s="12" customFormat="1" ht="36.75" customHeight="1" x14ac:dyDescent="0.2">
      <c r="H7" s="140"/>
      <c r="I7" s="140"/>
      <c r="K7" s="193"/>
      <c r="L7" s="199"/>
      <c r="M7" s="199"/>
    </row>
    <row r="8" spans="2:15" s="172" customFormat="1" ht="31.2" customHeight="1" x14ac:dyDescent="0.2">
      <c r="C8" s="194" t="s">
        <v>20</v>
      </c>
      <c r="D8" s="276" t="str">
        <f>はじめに出場選手の入力!D5&amp;はじめに出場選手の入力!E5&amp;はじめに出場選手の入力!F5</f>
        <v/>
      </c>
      <c r="E8" s="276"/>
      <c r="F8" s="276"/>
      <c r="G8" s="276"/>
      <c r="H8" s="276"/>
      <c r="I8" s="276"/>
      <c r="J8" s="173"/>
      <c r="K8" s="173"/>
      <c r="L8" s="173"/>
      <c r="M8" s="173"/>
      <c r="O8" s="275"/>
    </row>
    <row r="9" spans="2:15" s="172" customFormat="1" ht="11.4" customHeight="1" x14ac:dyDescent="0.2">
      <c r="C9" s="174"/>
      <c r="D9" s="173"/>
      <c r="E9" s="173"/>
      <c r="F9" s="173"/>
      <c r="G9" s="173"/>
      <c r="H9" s="174"/>
      <c r="I9" s="174"/>
      <c r="J9" s="173"/>
      <c r="K9" s="173"/>
      <c r="L9" s="173"/>
      <c r="M9" s="173"/>
      <c r="O9" s="275"/>
    </row>
    <row r="10" spans="2:15" s="172" customFormat="1" ht="11.4" customHeight="1" x14ac:dyDescent="0.2">
      <c r="C10" s="174"/>
      <c r="D10" s="173"/>
      <c r="E10" s="173"/>
      <c r="F10" s="173"/>
      <c r="G10" s="173"/>
      <c r="H10" s="174"/>
      <c r="I10" s="174"/>
      <c r="J10" s="173"/>
      <c r="K10" s="173"/>
      <c r="L10" s="173"/>
      <c r="M10" s="173"/>
    </row>
    <row r="11" spans="2:15" s="172" customFormat="1" ht="31.2" customHeight="1" x14ac:dyDescent="0.2">
      <c r="C11" s="195" t="s">
        <v>32</v>
      </c>
      <c r="D11" s="293">
        <f>+はじめに出場選手の入力!K9</f>
        <v>0</v>
      </c>
      <c r="E11" s="293"/>
      <c r="F11" s="293"/>
      <c r="G11" s="293"/>
      <c r="H11" s="293"/>
      <c r="I11" s="293"/>
      <c r="J11" s="198"/>
      <c r="K11" s="198"/>
      <c r="L11" s="198"/>
      <c r="M11" s="173"/>
    </row>
    <row r="12" spans="2:15" s="172" customFormat="1" ht="32.4" customHeight="1" x14ac:dyDescent="0.2">
      <c r="C12" s="195" t="s">
        <v>33</v>
      </c>
      <c r="D12" s="276">
        <f>+はじめに出場選手の入力!K8</f>
        <v>0</v>
      </c>
      <c r="E12" s="276"/>
      <c r="F12" s="276"/>
      <c r="G12" s="276"/>
      <c r="H12" s="173"/>
      <c r="I12" s="173"/>
      <c r="J12" s="173"/>
      <c r="K12" s="173"/>
      <c r="L12" s="173"/>
      <c r="M12" s="173"/>
    </row>
    <row r="13" spans="2:15" s="172" customFormat="1" ht="23.25" customHeight="1" x14ac:dyDescent="0.2">
      <c r="C13" s="174"/>
      <c r="D13" s="173"/>
      <c r="E13" s="173"/>
      <c r="F13" s="173"/>
      <c r="G13" s="173"/>
      <c r="H13" s="174"/>
      <c r="I13" s="174"/>
      <c r="J13" s="173"/>
      <c r="K13" s="173"/>
      <c r="L13" s="173"/>
      <c r="M13" s="173"/>
    </row>
    <row r="14" spans="2:15" s="172" customFormat="1" ht="27.6" customHeight="1" x14ac:dyDescent="0.2">
      <c r="C14" s="197" t="s">
        <v>188</v>
      </c>
      <c r="D14" s="276">
        <f>+はじめに出場選手の入力!K10</f>
        <v>0</v>
      </c>
      <c r="E14" s="276"/>
      <c r="F14" s="276"/>
      <c r="G14" s="276"/>
      <c r="H14" s="174" t="s">
        <v>182</v>
      </c>
      <c r="J14" s="174"/>
      <c r="K14" s="173"/>
      <c r="L14" s="173"/>
      <c r="M14" s="173"/>
    </row>
    <row r="15" spans="2:15" s="172" customFormat="1" ht="13.2" customHeight="1" x14ac:dyDescent="0.2">
      <c r="C15" s="174"/>
      <c r="D15" s="173"/>
      <c r="E15" s="173"/>
      <c r="F15" s="173"/>
      <c r="G15" s="173"/>
      <c r="H15" s="174"/>
      <c r="I15" s="174"/>
      <c r="J15" s="173"/>
      <c r="K15" s="173"/>
      <c r="L15" s="173"/>
      <c r="M15" s="173"/>
    </row>
    <row r="16" spans="2:15" s="172" customFormat="1" ht="13.2" customHeight="1" x14ac:dyDescent="0.2">
      <c r="C16" s="174"/>
      <c r="D16" s="173"/>
      <c r="E16" s="173"/>
      <c r="F16" s="173"/>
      <c r="G16" s="173"/>
      <c r="H16" s="174"/>
      <c r="I16" s="174"/>
      <c r="J16" s="173"/>
      <c r="K16" s="173"/>
      <c r="L16" s="173"/>
      <c r="M16" s="173"/>
    </row>
    <row r="17" spans="1:13" s="172" customFormat="1" ht="36" customHeight="1" x14ac:dyDescent="0.2">
      <c r="C17" s="196" t="s">
        <v>51</v>
      </c>
      <c r="D17" s="276">
        <f>+はじめに出場選手の入力!K11</f>
        <v>0</v>
      </c>
      <c r="E17" s="276"/>
      <c r="F17" s="276"/>
      <c r="G17" s="276"/>
      <c r="H17" s="173"/>
      <c r="I17" s="285" t="s">
        <v>31</v>
      </c>
      <c r="J17" s="285"/>
      <c r="K17" s="276">
        <f>+はじめに出場選手の入力!K12</f>
        <v>0</v>
      </c>
      <c r="L17" s="276"/>
      <c r="M17" s="276"/>
    </row>
    <row r="18" spans="1:13" s="175" customFormat="1" ht="19.5" customHeight="1" x14ac:dyDescent="0.2">
      <c r="C18" s="176"/>
      <c r="D18" s="177"/>
      <c r="E18" s="177"/>
      <c r="H18" s="178"/>
      <c r="I18" s="178"/>
    </row>
    <row r="19" spans="1:13" s="175" customFormat="1" ht="24.9" customHeight="1" x14ac:dyDescent="0.2">
      <c r="A19" s="171" t="s">
        <v>184</v>
      </c>
      <c r="H19" s="178"/>
      <c r="I19" s="178"/>
    </row>
    <row r="20" spans="1:13" s="175" customFormat="1" ht="24.9" customHeight="1" x14ac:dyDescent="0.2">
      <c r="A20" s="189" t="s">
        <v>28</v>
      </c>
      <c r="H20" s="190" t="s">
        <v>27</v>
      </c>
      <c r="I20" s="178"/>
    </row>
    <row r="21" spans="1:13" s="175" customFormat="1" ht="30" customHeight="1" x14ac:dyDescent="0.2">
      <c r="A21" s="179" t="s">
        <v>43</v>
      </c>
      <c r="B21" s="179" t="s">
        <v>35</v>
      </c>
      <c r="C21" s="286" t="s">
        <v>137</v>
      </c>
      <c r="D21" s="287"/>
      <c r="E21" s="288"/>
      <c r="F21" s="180" t="s">
        <v>133</v>
      </c>
      <c r="H21" s="179" t="s">
        <v>43</v>
      </c>
      <c r="I21" s="179" t="s">
        <v>35</v>
      </c>
      <c r="J21" s="286" t="s">
        <v>137</v>
      </c>
      <c r="K21" s="287"/>
      <c r="L21" s="288"/>
      <c r="M21" s="180" t="s">
        <v>133</v>
      </c>
    </row>
    <row r="22" spans="1:13" s="175" customFormat="1" ht="24.9" customHeight="1" x14ac:dyDescent="0.2">
      <c r="A22" s="181" t="str">
        <f>IF(男子!C5="","",+男子!C5)</f>
        <v/>
      </c>
      <c r="B22" s="182" t="str">
        <f>IF(男子!D5="","",+男子!D5)</f>
        <v/>
      </c>
      <c r="C22" s="279" t="str">
        <f>+IF(男子!G5="","",",100m")&amp;+IF(男子!H5="","",",200m")&amp;+IF(男子!I5="","",",1年100ｍ")&amp;+IF(男子!J5="","",",400m")&amp;+IF(男子!K5="","",",800m")&amp;+IF(男子!L5="","",",1年1500m")&amp;+IF(男子!M5="","",",1500m")&amp;+IF(男子!N5="","",",3000m")&amp;+IF(男子!O5="","",",5000m")&amp;+IF(男子!P5="","",",80mH")&amp;+IF(男子!Q5="","",",110mH")&amp;+IF(男子!R5="","",",OP100m")&amp;+IF(男子!S5="","",",OP1500m")&amp;+IF(男子!T5="","",",3000mW")&amp;+IF(男子!G38="","",",走高跳")&amp;+IF(男子!H38="","",",棒高跳")&amp;+IF(男子!I38="","",",走幅跳")&amp;+IF(男子!J38="","",",1年走幅跳")&amp;+IF(男子!K38="","",",砲丸投")&amp;+IF(男子!L38="","",",円盤投")&amp;+IF(男子!M38="","",",ﾊﾝﾏｰ投")&amp;+IF(男子!N38="","",",やり投")&amp;+IF(男子!O38="","",",ジャベ")</f>
        <v>,100m</v>
      </c>
      <c r="D22" s="280"/>
      <c r="E22" s="281"/>
      <c r="F22" s="179">
        <f>+IF((男子!U5+男子!P38)="","",(男子!U5+男子!P38))</f>
        <v>1</v>
      </c>
      <c r="H22" s="181" t="str">
        <f>IF(女子!C5="","",+女子!C5)</f>
        <v/>
      </c>
      <c r="I22" s="182" t="str">
        <f>IF(女子!D5="","",+女子!D5)</f>
        <v/>
      </c>
      <c r="J22" s="282" t="str">
        <f>+IF(女子!G5="","",",100m")&amp;+IF(女子!H5="","",",200m")&amp;+IF(女子!I5="","",",1年100ｍ")&amp;+IF(女子!J5="","",",400m")&amp;+IF(女子!K5="","",",800m")&amp;+IF(女子!L5="","",",1年800m")&amp;+IF(女子!M5="","",",1500m")&amp;+IF(女子!N5="","",",3000m")&amp;+IF(女子!O5="","",",5000m")&amp;+IF(女子!P5="","",",80mH")&amp;+IF(女子!Q5="","",",100mH")&amp;+IF(女子!R5="","",",OP100m")&amp;+IF(女子!S5="","",",OP1500m")&amp;+IF(女子!T5="","",",3000mW")&amp;+IF(女子!G38="","",",走高跳")&amp;+IF(女子!H38="","",",棒高跳")&amp;+IF(女子!I38="","",",走幅跳")&amp;+IF(女子!J38="","",",1年走幅跳")&amp;+IF(女子!K38="","",",砲丸投")&amp;+IF(女子!L38="","",",円盤投")&amp;+IF(女子!M38="","",",ﾊﾝﾏｰ投")&amp;+IF(女子!N38="","",",やり投")&amp;+IF(女子!O38="","",",ジャベ")</f>
        <v/>
      </c>
      <c r="K22" s="283"/>
      <c r="L22" s="284"/>
      <c r="M22" s="179">
        <f>+IF((女子!U5+女子!P38)="","",(女子!U5+女子!P38))</f>
        <v>0</v>
      </c>
    </row>
    <row r="23" spans="1:13" s="175" customFormat="1" ht="24.9" customHeight="1" x14ac:dyDescent="0.2">
      <c r="A23" s="181" t="str">
        <f>IF(男子!C6="","",+男子!C6)</f>
        <v/>
      </c>
      <c r="B23" s="182" t="str">
        <f>IF(男子!D6="","",+男子!D6)</f>
        <v/>
      </c>
      <c r="C23" s="279" t="str">
        <f>+IF(男子!G6="","",",100m")&amp;+IF(男子!H6="","",",200m")&amp;+IF(男子!I6="","",",1年100ｍ")&amp;+IF(男子!J6="","",",400m")&amp;+IF(男子!K6="","",",800m")&amp;+IF(男子!L6="","",",1年1500m")&amp;+IF(男子!M6="","",",1500m")&amp;+IF(男子!N6="","",",3000m")&amp;+IF(男子!O6="","",",5000m")&amp;+IF(男子!P6="","",",80mH")&amp;+IF(男子!Q6="","",",110mH")&amp;+IF(男子!R6="","",",OP100m")&amp;+IF(男子!S6="","",",OP1500m")&amp;+IF(男子!T6="","",",3000mW")&amp;+IF(男子!G39="","",",走高跳")&amp;+IF(男子!H39="","",",棒高跳")&amp;+IF(男子!I39="","",",走幅跳")&amp;+IF(男子!J39="","",",1年走幅跳")&amp;+IF(男子!K39="","",",砲丸投")&amp;+IF(男子!L39="","",",円盤投")&amp;+IF(男子!M39="","",",ﾊﾝﾏｰ投")&amp;+IF(男子!N39="","",",やり投")&amp;+IF(男子!O39="","",",ジャベ")</f>
        <v/>
      </c>
      <c r="D23" s="280"/>
      <c r="E23" s="281"/>
      <c r="F23" s="179">
        <f>+IF((男子!U6+男子!P39)="","",(男子!U6+男子!P39))</f>
        <v>0</v>
      </c>
      <c r="H23" s="181" t="str">
        <f>IF(女子!C6="","",+女子!C6)</f>
        <v/>
      </c>
      <c r="I23" s="182" t="str">
        <f>IF(女子!D6="","",+女子!D6)</f>
        <v/>
      </c>
      <c r="J23" s="282" t="str">
        <f>+IF(女子!G6="","",",100m")&amp;+IF(女子!H6="","",",200m")&amp;+IF(女子!I6="","",",1年100ｍ")&amp;+IF(女子!J6="","",",400m")&amp;+IF(女子!K6="","",",800m")&amp;+IF(女子!L6="","",",1年800m")&amp;+IF(女子!M6="","",",1500m")&amp;+IF(女子!N6="","",",3000m")&amp;+IF(女子!O6="","",",5000m")&amp;+IF(女子!P6="","",",80mH")&amp;+IF(女子!Q6="","",",100mH")&amp;+IF(女子!R6="","",",OP100m")&amp;+IF(女子!S6="","",",OP1500m")&amp;+IF(女子!T6="","",",3000mW")&amp;+IF(女子!G39="","",",走高跳")&amp;+IF(女子!H39="","",",棒高跳")&amp;+IF(女子!I39="","",",走幅跳")&amp;+IF(女子!J39="","",",1年走幅跳")&amp;+IF(女子!K39="","",",砲丸投")&amp;+IF(女子!L39="","",",円盤投")&amp;+IF(女子!M39="","",",ﾊﾝﾏｰ投")&amp;+IF(女子!N39="","",",やり投")&amp;+IF(女子!O39="","",",ジャベ")</f>
        <v/>
      </c>
      <c r="K23" s="283"/>
      <c r="L23" s="284"/>
      <c r="M23" s="179">
        <f>+IF((女子!U6+女子!P39)="","",(女子!U6+女子!P39))</f>
        <v>0</v>
      </c>
    </row>
    <row r="24" spans="1:13" s="175" customFormat="1" ht="24.9" customHeight="1" x14ac:dyDescent="0.2">
      <c r="A24" s="181" t="str">
        <f>IF(男子!C7="","",+男子!C7)</f>
        <v/>
      </c>
      <c r="B24" s="182" t="str">
        <f>IF(男子!D7="","",+男子!D7)</f>
        <v/>
      </c>
      <c r="C24" s="279" t="str">
        <f>+IF(男子!G7="","",",100m")&amp;+IF(男子!H7="","",",200m")&amp;+IF(男子!I7="","",",1年100ｍ")&amp;+IF(男子!J7="","",",400m")&amp;+IF(男子!K7="","",",800m")&amp;+IF(男子!L7="","",",1年1500m")&amp;+IF(男子!M7="","",",1500m")&amp;+IF(男子!N7="","",",3000m")&amp;+IF(男子!O7="","",",5000m")&amp;+IF(男子!P7="","",",80mH")&amp;+IF(男子!Q7="","",",110mH")&amp;+IF(男子!R7="","",",OP100m")&amp;+IF(男子!S7="","",",OP1500m")&amp;+IF(男子!T7="","",",3000mW")&amp;+IF(男子!G40="","",",走高跳")&amp;+IF(男子!H40="","",",棒高跳")&amp;+IF(男子!I40="","",",走幅跳")&amp;+IF(男子!J40="","",",1年走幅跳")&amp;+IF(男子!K40="","",",砲丸投")&amp;+IF(男子!L40="","",",円盤投")&amp;+IF(男子!M40="","",",ﾊﾝﾏｰ投")&amp;+IF(男子!N40="","",",やり投")&amp;+IF(男子!O40="","",",ジャベ")</f>
        <v/>
      </c>
      <c r="D24" s="280"/>
      <c r="E24" s="281"/>
      <c r="F24" s="179">
        <f>+IF((男子!U7+男子!P40)="","",(男子!U7+男子!P40))</f>
        <v>0</v>
      </c>
      <c r="H24" s="181" t="str">
        <f>IF(女子!C7="","",+女子!C7)</f>
        <v/>
      </c>
      <c r="I24" s="182" t="str">
        <f>IF(女子!D7="","",+女子!D7)</f>
        <v/>
      </c>
      <c r="J24" s="282" t="str">
        <f>+IF(女子!G7="","",",100m")&amp;+IF(女子!H7="","",",200m")&amp;+IF(女子!I7="","",",1年100ｍ")&amp;+IF(女子!J7="","",",400m")&amp;+IF(女子!K7="","",",800m")&amp;+IF(女子!L7="","",",1年800m")&amp;+IF(女子!M7="","",",1500m")&amp;+IF(女子!N7="","",",3000m")&amp;+IF(女子!O7="","",",5000m")&amp;+IF(女子!P7="","",",80mH")&amp;+IF(女子!Q7="","",",100mH")&amp;+IF(女子!R7="","",",OP100m")&amp;+IF(女子!S7="","",",OP1500m")&amp;+IF(女子!T7="","",",3000mW")&amp;+IF(女子!G40="","",",走高跳")&amp;+IF(女子!H40="","",",棒高跳")&amp;+IF(女子!I40="","",",走幅跳")&amp;+IF(女子!J40="","",",1年走幅跳")&amp;+IF(女子!K40="","",",砲丸投")&amp;+IF(女子!L40="","",",円盤投")&amp;+IF(女子!M40="","",",ﾊﾝﾏｰ投")&amp;+IF(女子!N40="","",",やり投")&amp;+IF(女子!O40="","",",ジャベ")</f>
        <v/>
      </c>
      <c r="K24" s="283"/>
      <c r="L24" s="284"/>
      <c r="M24" s="179">
        <f>+IF((女子!U7+女子!P40)="","",(女子!U7+女子!P40))</f>
        <v>0</v>
      </c>
    </row>
    <row r="25" spans="1:13" s="175" customFormat="1" ht="24.9" customHeight="1" x14ac:dyDescent="0.2">
      <c r="A25" s="181" t="str">
        <f>IF(男子!C8="","",+男子!C8)</f>
        <v/>
      </c>
      <c r="B25" s="182" t="str">
        <f>IF(男子!D8="","",+男子!D8)</f>
        <v/>
      </c>
      <c r="C25" s="279" t="str">
        <f>+IF(男子!G8="","",",100m")&amp;+IF(男子!H8="","",",200m")&amp;+IF(男子!I8="","",",1年100ｍ")&amp;+IF(男子!J8="","",",400m")&amp;+IF(男子!K8="","",",800m")&amp;+IF(男子!L8="","",",1年1500m")&amp;+IF(男子!M8="","",",1500m")&amp;+IF(男子!N8="","",",3000m")&amp;+IF(男子!O8="","",",5000m")&amp;+IF(男子!P8="","",",80mH")&amp;+IF(男子!Q8="","",",110mH")&amp;+IF(男子!R8="","",",OP100m")&amp;+IF(男子!S8="","",",OP1500m")&amp;+IF(男子!T8="","",",3000mW")&amp;+IF(男子!G41="","",",走高跳")&amp;+IF(男子!H41="","",",棒高跳")&amp;+IF(男子!I41="","",",走幅跳")&amp;+IF(男子!J41="","",",1年走幅跳")&amp;+IF(男子!K41="","",",砲丸投")&amp;+IF(男子!L41="","",",円盤投")&amp;+IF(男子!M41="","",",ﾊﾝﾏｰ投")&amp;+IF(男子!N41="","",",やり投")&amp;+IF(男子!O41="","",",ジャベ")</f>
        <v/>
      </c>
      <c r="D25" s="280"/>
      <c r="E25" s="281"/>
      <c r="F25" s="179">
        <f>+IF((男子!U8+男子!P41)="","",(男子!U8+男子!P41))</f>
        <v>0</v>
      </c>
      <c r="H25" s="181" t="str">
        <f>IF(女子!C8="","",+女子!C8)</f>
        <v/>
      </c>
      <c r="I25" s="182" t="str">
        <f>IF(女子!D8="","",+女子!D8)</f>
        <v/>
      </c>
      <c r="J25" s="282" t="str">
        <f>+IF(女子!G8="","",",100m")&amp;+IF(女子!H8="","",",200m")&amp;+IF(女子!I8="","",",1年100ｍ")&amp;+IF(女子!J8="","",",400m")&amp;+IF(女子!K8="","",",800m")&amp;+IF(女子!L8="","",",1年800m")&amp;+IF(女子!M8="","",",1500m")&amp;+IF(女子!N8="","",",3000m")&amp;+IF(女子!O8="","",",5000m")&amp;+IF(女子!P8="","",",80mH")&amp;+IF(女子!Q8="","",",100mH")&amp;+IF(女子!R8="","",",OP100m")&amp;+IF(女子!S8="","",",OP1500m")&amp;+IF(女子!T8="","",",3000mW")&amp;+IF(女子!G41="","",",走高跳")&amp;+IF(女子!H41="","",",棒高跳")&amp;+IF(女子!I41="","",",走幅跳")&amp;+IF(女子!J41="","",",1年走幅跳")&amp;+IF(女子!K41="","",",砲丸投")&amp;+IF(女子!L41="","",",円盤投")&amp;+IF(女子!M41="","",",ﾊﾝﾏｰ投")&amp;+IF(女子!N41="","",",やり投")&amp;+IF(女子!O41="","",",ジャベ")</f>
        <v/>
      </c>
      <c r="K25" s="283"/>
      <c r="L25" s="284"/>
      <c r="M25" s="179">
        <f>+IF((女子!U8+女子!P41)="","",(女子!U8+女子!P41))</f>
        <v>0</v>
      </c>
    </row>
    <row r="26" spans="1:13" s="175" customFormat="1" ht="24.9" customHeight="1" x14ac:dyDescent="0.2">
      <c r="A26" s="181" t="str">
        <f>IF(男子!C9="","",+男子!C9)</f>
        <v/>
      </c>
      <c r="B26" s="182" t="str">
        <f>IF(男子!D9="","",+男子!D9)</f>
        <v/>
      </c>
      <c r="C26" s="279" t="str">
        <f>+IF(男子!G9="","",",100m")&amp;+IF(男子!H9="","",",200m")&amp;+IF(男子!I9="","",",1年100ｍ")&amp;+IF(男子!J9="","",",400m")&amp;+IF(男子!K9="","",",800m")&amp;+IF(男子!L9="","",",1年1500m")&amp;+IF(男子!M9="","",",1500m")&amp;+IF(男子!N9="","",",3000m")&amp;+IF(男子!O9="","",",5000m")&amp;+IF(男子!P9="","",",80mH")&amp;+IF(男子!Q9="","",",110mH")&amp;+IF(男子!R9="","",",OP100m")&amp;+IF(男子!S9="","",",OP1500m")&amp;+IF(男子!T9="","",",3000mW")&amp;+IF(男子!G42="","",",走高跳")&amp;+IF(男子!H42="","",",棒高跳")&amp;+IF(男子!I42="","",",走幅跳")&amp;+IF(男子!J42="","",",1年走幅跳")&amp;+IF(男子!K42="","",",砲丸投")&amp;+IF(男子!L42="","",",円盤投")&amp;+IF(男子!M42="","",",ﾊﾝﾏｰ投")&amp;+IF(男子!N42="","",",やり投")&amp;+IF(男子!O42="","",",ジャベ")</f>
        <v/>
      </c>
      <c r="D26" s="280"/>
      <c r="E26" s="281"/>
      <c r="F26" s="179">
        <f>+IF((男子!U9+男子!P42)="","",(男子!U9+男子!P42))</f>
        <v>0</v>
      </c>
      <c r="H26" s="181" t="str">
        <f>IF(女子!C9="","",+女子!C9)</f>
        <v/>
      </c>
      <c r="I26" s="182" t="str">
        <f>IF(女子!D9="","",+女子!D9)</f>
        <v/>
      </c>
      <c r="J26" s="282" t="str">
        <f>+IF(女子!G9="","",",100m")&amp;+IF(女子!H9="","",",200m")&amp;+IF(女子!I9="","",",1年100ｍ")&amp;+IF(女子!J9="","",",400m")&amp;+IF(女子!K9="","",",800m")&amp;+IF(女子!L9="","",",1年800m")&amp;+IF(女子!M9="","",",1500m")&amp;+IF(女子!N9="","",",3000m")&amp;+IF(女子!O9="","",",5000m")&amp;+IF(女子!P9="","",",80mH")&amp;+IF(女子!Q9="","",",100mH")&amp;+IF(女子!R9="","",",OP100m")&amp;+IF(女子!S9="","",",OP1500m")&amp;+IF(女子!T9="","",",3000mW")&amp;+IF(女子!G42="","",",走高跳")&amp;+IF(女子!H42="","",",棒高跳")&amp;+IF(女子!I42="","",",走幅跳")&amp;+IF(女子!J42="","",",1年走幅跳")&amp;+IF(女子!K42="","",",砲丸投")&amp;+IF(女子!L42="","",",円盤投")&amp;+IF(女子!M42="","",",ﾊﾝﾏｰ投")&amp;+IF(女子!N42="","",",やり投")&amp;+IF(女子!O42="","",",ジャベ")</f>
        <v/>
      </c>
      <c r="K26" s="283"/>
      <c r="L26" s="284"/>
      <c r="M26" s="179">
        <f>+IF((女子!U9+女子!P42)="","",(女子!U9+女子!P42))</f>
        <v>0</v>
      </c>
    </row>
    <row r="27" spans="1:13" s="175" customFormat="1" ht="24.9" customHeight="1" x14ac:dyDescent="0.2">
      <c r="A27" s="181" t="str">
        <f>IF(男子!C10="","",+男子!C10)</f>
        <v/>
      </c>
      <c r="B27" s="182" t="str">
        <f>IF(男子!D10="","",+男子!D10)</f>
        <v/>
      </c>
      <c r="C27" s="279" t="str">
        <f>+IF(男子!G10="","",",100m")&amp;+IF(男子!H10="","",",200m")&amp;+IF(男子!I10="","",",1年100ｍ")&amp;+IF(男子!J10="","",",400m")&amp;+IF(男子!K10="","",",800m")&amp;+IF(男子!L10="","",",1年1500m")&amp;+IF(男子!M10="","",",1500m")&amp;+IF(男子!N10="","",",3000m")&amp;+IF(男子!O10="","",",5000m")&amp;+IF(男子!P10="","",",80mH")&amp;+IF(男子!Q10="","",",110mH")&amp;+IF(男子!R10="","",",OP100m")&amp;+IF(男子!S10="","",",OP1500m")&amp;+IF(男子!T10="","",",3000mW")&amp;+IF(男子!G43="","",",走高跳")&amp;+IF(男子!H43="","",",棒高跳")&amp;+IF(男子!I43="","",",走幅跳")&amp;+IF(男子!J43="","",",1年走幅跳")&amp;+IF(男子!K43="","",",砲丸投")&amp;+IF(男子!L43="","",",円盤投")&amp;+IF(男子!M43="","",",ﾊﾝﾏｰ投")&amp;+IF(男子!N43="","",",やり投")&amp;+IF(男子!O43="","",",ジャベ")</f>
        <v/>
      </c>
      <c r="D27" s="280"/>
      <c r="E27" s="281"/>
      <c r="F27" s="179">
        <f>+IF((男子!U10+男子!P43)="","",(男子!U10+男子!P43))</f>
        <v>0</v>
      </c>
      <c r="H27" s="181" t="str">
        <f>IF(女子!C10="","",+女子!C10)</f>
        <v/>
      </c>
      <c r="I27" s="182" t="str">
        <f>IF(女子!D10="","",+女子!D10)</f>
        <v/>
      </c>
      <c r="J27" s="282" t="str">
        <f>+IF(女子!G10="","",",100m")&amp;+IF(女子!H10="","",",200m")&amp;+IF(女子!I10="","",",1年100ｍ")&amp;+IF(女子!J10="","",",400m")&amp;+IF(女子!K10="","",",800m")&amp;+IF(女子!L10="","",",1年800m")&amp;+IF(女子!M10="","",",1500m")&amp;+IF(女子!N10="","",",3000m")&amp;+IF(女子!O10="","",",5000m")&amp;+IF(女子!P10="","",",80mH")&amp;+IF(女子!Q10="","",",100mH")&amp;+IF(女子!R10="","",",OP100m")&amp;+IF(女子!S10="","",",OP1500m")&amp;+IF(女子!T10="","",",3000mW")&amp;+IF(女子!G43="","",",走高跳")&amp;+IF(女子!H43="","",",棒高跳")&amp;+IF(女子!I43="","",",走幅跳")&amp;+IF(女子!J43="","",",1年走幅跳")&amp;+IF(女子!K43="","",",砲丸投")&amp;+IF(女子!L43="","",",円盤投")&amp;+IF(女子!M43="","",",ﾊﾝﾏｰ投")&amp;+IF(女子!N43="","",",やり投")&amp;+IF(女子!O43="","",",ジャベ")</f>
        <v/>
      </c>
      <c r="K27" s="283"/>
      <c r="L27" s="284"/>
      <c r="M27" s="179">
        <f>+IF((女子!U10+女子!P43)="","",(女子!U10+女子!P43))</f>
        <v>0</v>
      </c>
    </row>
    <row r="28" spans="1:13" s="175" customFormat="1" ht="24.9" customHeight="1" x14ac:dyDescent="0.2">
      <c r="A28" s="181" t="str">
        <f>IF(男子!C11="","",+男子!C11)</f>
        <v/>
      </c>
      <c r="B28" s="182" t="str">
        <f>IF(男子!D11="","",+男子!D11)</f>
        <v/>
      </c>
      <c r="C28" s="279" t="str">
        <f>+IF(男子!G11="","",",100m")&amp;+IF(男子!H11="","",",200m")&amp;+IF(男子!I11="","",",1年100ｍ")&amp;+IF(男子!J11="","",",400m")&amp;+IF(男子!K11="","",",800m")&amp;+IF(男子!L11="","",",1年1500m")&amp;+IF(男子!M11="","",",1500m")&amp;+IF(男子!N11="","",",3000m")&amp;+IF(男子!O11="","",",5000m")&amp;+IF(男子!P11="","",",80mH")&amp;+IF(男子!Q11="","",",110mH")&amp;+IF(男子!R11="","",",OP100m")&amp;+IF(男子!S11="","",",OP1500m")&amp;+IF(男子!T11="","",",3000mW")&amp;+IF(男子!G44="","",",走高跳")&amp;+IF(男子!H44="","",",棒高跳")&amp;+IF(男子!I44="","",",走幅跳")&amp;+IF(男子!J44="","",",1年走幅跳")&amp;+IF(男子!K44="","",",砲丸投")&amp;+IF(男子!L44="","",",円盤投")&amp;+IF(男子!M44="","",",ﾊﾝﾏｰ投")&amp;+IF(男子!N44="","",",やり投")&amp;+IF(男子!O44="","",",ジャベ")</f>
        <v/>
      </c>
      <c r="D28" s="280"/>
      <c r="E28" s="281"/>
      <c r="F28" s="179">
        <f>+IF((男子!U11+男子!P44)="","",(男子!U11+男子!P44))</f>
        <v>0</v>
      </c>
      <c r="H28" s="181" t="str">
        <f>IF(女子!C11="","",+女子!C11)</f>
        <v/>
      </c>
      <c r="I28" s="182" t="str">
        <f>IF(女子!D11="","",+女子!D11)</f>
        <v/>
      </c>
      <c r="J28" s="282" t="str">
        <f>+IF(女子!G11="","",",100m")&amp;+IF(女子!H11="","",",200m")&amp;+IF(女子!I11="","",",1年100ｍ")&amp;+IF(女子!J11="","",",400m")&amp;+IF(女子!K11="","",",800m")&amp;+IF(女子!L11="","",",1年800m")&amp;+IF(女子!M11="","",",1500m")&amp;+IF(女子!N11="","",",3000m")&amp;+IF(女子!O11="","",",5000m")&amp;+IF(女子!P11="","",",80mH")&amp;+IF(女子!Q11="","",",100mH")&amp;+IF(女子!R11="","",",OP100m")&amp;+IF(女子!S11="","",",OP1500m")&amp;+IF(女子!T11="","",",3000mW")&amp;+IF(女子!G44="","",",走高跳")&amp;+IF(女子!H44="","",",棒高跳")&amp;+IF(女子!I44="","",",走幅跳")&amp;+IF(女子!J44="","",",1年走幅跳")&amp;+IF(女子!K44="","",",砲丸投")&amp;+IF(女子!L44="","",",円盤投")&amp;+IF(女子!M44="","",",ﾊﾝﾏｰ投")&amp;+IF(女子!N44="","",",やり投")&amp;+IF(女子!O44="","",",ジャベ")</f>
        <v/>
      </c>
      <c r="K28" s="283"/>
      <c r="L28" s="284"/>
      <c r="M28" s="179">
        <f>+IF((女子!U11+女子!P44)="","",(女子!U11+女子!P44))</f>
        <v>0</v>
      </c>
    </row>
    <row r="29" spans="1:13" s="175" customFormat="1" ht="24.9" customHeight="1" x14ac:dyDescent="0.2">
      <c r="A29" s="181" t="str">
        <f>IF(男子!C12="","",+男子!C12)</f>
        <v/>
      </c>
      <c r="B29" s="182" t="str">
        <f>IF(男子!D12="","",+男子!D12)</f>
        <v/>
      </c>
      <c r="C29" s="279" t="str">
        <f>+IF(男子!G12="","",",100m")&amp;+IF(男子!H12="","",",200m")&amp;+IF(男子!I12="","",",1年100ｍ")&amp;+IF(男子!J12="","",",400m")&amp;+IF(男子!K12="","",",800m")&amp;+IF(男子!L12="","",",1年1500m")&amp;+IF(男子!M12="","",",1500m")&amp;+IF(男子!N12="","",",3000m")&amp;+IF(男子!O12="","",",5000m")&amp;+IF(男子!P12="","",",80mH")&amp;+IF(男子!Q12="","",",110mH")&amp;+IF(男子!R12="","",",OP100m")&amp;+IF(男子!S12="","",",OP1500m")&amp;+IF(男子!T12="","",",3000mW")&amp;+IF(男子!G45="","",",走高跳")&amp;+IF(男子!H45="","",",棒高跳")&amp;+IF(男子!I45="","",",走幅跳")&amp;+IF(男子!J45="","",",1年走幅跳")&amp;+IF(男子!K45="","",",砲丸投")&amp;+IF(男子!L45="","",",円盤投")&amp;+IF(男子!M45="","",",ﾊﾝﾏｰ投")&amp;+IF(男子!N45="","",",やり投")&amp;+IF(男子!O45="","",",ジャベ")</f>
        <v/>
      </c>
      <c r="D29" s="280"/>
      <c r="E29" s="281"/>
      <c r="F29" s="179">
        <f>+IF((男子!U12+男子!P45)="","",(男子!U12+男子!P45))</f>
        <v>0</v>
      </c>
      <c r="H29" s="181" t="str">
        <f>IF(女子!C12="","",+女子!C12)</f>
        <v/>
      </c>
      <c r="I29" s="182" t="str">
        <f>IF(女子!D12="","",+女子!D12)</f>
        <v/>
      </c>
      <c r="J29" s="282" t="str">
        <f>+IF(女子!G12="","",",100m")&amp;+IF(女子!H12="","",",200m")&amp;+IF(女子!I12="","",",1年100ｍ")&amp;+IF(女子!J12="","",",400m")&amp;+IF(女子!K12="","",",800m")&amp;+IF(女子!L12="","",",1年800m")&amp;+IF(女子!M12="","",",1500m")&amp;+IF(女子!N12="","",",3000m")&amp;+IF(女子!O12="","",",5000m")&amp;+IF(女子!P12="","",",80mH")&amp;+IF(女子!Q12="","",",100mH")&amp;+IF(女子!R12="","",",OP100m")&amp;+IF(女子!S12="","",",OP1500m")&amp;+IF(女子!T12="","",",3000mW")&amp;+IF(女子!G45="","",",走高跳")&amp;+IF(女子!H45="","",",棒高跳")&amp;+IF(女子!I45="","",",走幅跳")&amp;+IF(女子!J45="","",",1年走幅跳")&amp;+IF(女子!K45="","",",砲丸投")&amp;+IF(女子!L45="","",",円盤投")&amp;+IF(女子!M45="","",",ﾊﾝﾏｰ投")&amp;+IF(女子!N45="","",",やり投")&amp;+IF(女子!O45="","",",ジャベ")</f>
        <v/>
      </c>
      <c r="K29" s="283"/>
      <c r="L29" s="284"/>
      <c r="M29" s="179">
        <f>+IF((女子!U12+女子!P45)="","",(女子!U12+女子!P45))</f>
        <v>0</v>
      </c>
    </row>
    <row r="30" spans="1:13" s="175" customFormat="1" ht="24.9" customHeight="1" x14ac:dyDescent="0.2">
      <c r="A30" s="181" t="str">
        <f>IF(男子!C13="","",+男子!C13)</f>
        <v/>
      </c>
      <c r="B30" s="182" t="str">
        <f>IF(男子!D13="","",+男子!D13)</f>
        <v/>
      </c>
      <c r="C30" s="279" t="str">
        <f>+IF(男子!G13="","",",100m")&amp;+IF(男子!H13="","",",200m")&amp;+IF(男子!I13="","",",1年100ｍ")&amp;+IF(男子!J13="","",",400m")&amp;+IF(男子!K13="","",",800m")&amp;+IF(男子!L13="","",",1年1500m")&amp;+IF(男子!M13="","",",1500m")&amp;+IF(男子!N13="","",",3000m")&amp;+IF(男子!O13="","",",5000m")&amp;+IF(男子!P13="","",",80mH")&amp;+IF(男子!Q13="","",",110mH")&amp;+IF(男子!R13="","",",OP100m")&amp;+IF(男子!S13="","",",OP1500m")&amp;+IF(男子!T13="","",",3000mW")&amp;+IF(男子!G46="","",",走高跳")&amp;+IF(男子!H46="","",",棒高跳")&amp;+IF(男子!I46="","",",走幅跳")&amp;+IF(男子!J46="","",",1年走幅跳")&amp;+IF(男子!K46="","",",砲丸投")&amp;+IF(男子!L46="","",",円盤投")&amp;+IF(男子!M46="","",",ﾊﾝﾏｰ投")&amp;+IF(男子!N46="","",",やり投")&amp;+IF(男子!O46="","",",ジャベ")</f>
        <v/>
      </c>
      <c r="D30" s="280"/>
      <c r="E30" s="281"/>
      <c r="F30" s="179">
        <f>+IF((男子!U13+男子!P46)="","",(男子!U13+男子!P46))</f>
        <v>0</v>
      </c>
      <c r="H30" s="181" t="str">
        <f>IF(女子!C13="","",+女子!C13)</f>
        <v/>
      </c>
      <c r="I30" s="182" t="str">
        <f>IF(女子!D13="","",+女子!D13)</f>
        <v/>
      </c>
      <c r="J30" s="282" t="str">
        <f>+IF(女子!G13="","",",100m")&amp;+IF(女子!H13="","",",200m")&amp;+IF(女子!I13="","",",1年100ｍ")&amp;+IF(女子!J13="","",",400m")&amp;+IF(女子!K13="","",",800m")&amp;+IF(女子!L13="","",",1年800m")&amp;+IF(女子!M13="","",",1500m")&amp;+IF(女子!N13="","",",3000m")&amp;+IF(女子!O13="","",",5000m")&amp;+IF(女子!P13="","",",80mH")&amp;+IF(女子!Q13="","",",100mH")&amp;+IF(女子!R13="","",",OP100m")&amp;+IF(女子!S13="","",",OP1500m")&amp;+IF(女子!T13="","",",3000mW")&amp;+IF(女子!G46="","",",走高跳")&amp;+IF(女子!H46="","",",棒高跳")&amp;+IF(女子!I46="","",",走幅跳")&amp;+IF(女子!J46="","",",1年走幅跳")&amp;+IF(女子!K46="","",",砲丸投")&amp;+IF(女子!L46="","",",円盤投")&amp;+IF(女子!M46="","",",ﾊﾝﾏｰ投")&amp;+IF(女子!N46="","",",やり投")&amp;+IF(女子!O46="","",",ジャベ")</f>
        <v/>
      </c>
      <c r="K30" s="283"/>
      <c r="L30" s="284"/>
      <c r="M30" s="179">
        <f>+IF((女子!U13+女子!P46)="","",(女子!U13+女子!P46))</f>
        <v>0</v>
      </c>
    </row>
    <row r="31" spans="1:13" s="175" customFormat="1" ht="24.9" customHeight="1" x14ac:dyDescent="0.2">
      <c r="A31" s="181" t="str">
        <f>IF(男子!C14="","",+男子!C14)</f>
        <v/>
      </c>
      <c r="B31" s="182" t="str">
        <f>IF(男子!D14="","",+男子!D14)</f>
        <v/>
      </c>
      <c r="C31" s="279" t="str">
        <f>+IF(男子!G14="","",",100m")&amp;+IF(男子!H14="","",",200m")&amp;+IF(男子!I14="","",",1年100ｍ")&amp;+IF(男子!J14="","",",400m")&amp;+IF(男子!K14="","",",800m")&amp;+IF(男子!L14="","",",1年1500m")&amp;+IF(男子!M14="","",",1500m")&amp;+IF(男子!N14="","",",3000m")&amp;+IF(男子!O14="","",",5000m")&amp;+IF(男子!P14="","",",80mH")&amp;+IF(男子!Q14="","",",110mH")&amp;+IF(男子!R14="","",",OP100m")&amp;+IF(男子!S14="","",",OP1500m")&amp;+IF(男子!T14="","",",3000mW")&amp;+IF(男子!G47="","",",走高跳")&amp;+IF(男子!H47="","",",棒高跳")&amp;+IF(男子!I47="","",",走幅跳")&amp;+IF(男子!J47="","",",1年走幅跳")&amp;+IF(男子!K47="","",",砲丸投")&amp;+IF(男子!L47="","",",円盤投")&amp;+IF(男子!M47="","",",ﾊﾝﾏｰ投")&amp;+IF(男子!N47="","",",やり投")&amp;+IF(男子!O47="","",",ジャベ")</f>
        <v/>
      </c>
      <c r="D31" s="280"/>
      <c r="E31" s="281"/>
      <c r="F31" s="179">
        <f>+IF((男子!U14+男子!P47)="","",(男子!U14+男子!P47))</f>
        <v>0</v>
      </c>
      <c r="H31" s="181" t="str">
        <f>IF(女子!C14="","",+女子!C14)</f>
        <v/>
      </c>
      <c r="I31" s="182" t="str">
        <f>IF(女子!D14="","",+女子!D14)</f>
        <v/>
      </c>
      <c r="J31" s="282" t="str">
        <f>+IF(女子!G14="","",",100m")&amp;+IF(女子!H14="","",",200m")&amp;+IF(女子!I14="","",",1年100ｍ")&amp;+IF(女子!J14="","",",400m")&amp;+IF(女子!K14="","",",800m")&amp;+IF(女子!L14="","",",1年800m")&amp;+IF(女子!M14="","",",1500m")&amp;+IF(女子!N14="","",",3000m")&amp;+IF(女子!O14="","",",5000m")&amp;+IF(女子!P14="","",",80mH")&amp;+IF(女子!Q14="","",",100mH")&amp;+IF(女子!R14="","",",OP100m")&amp;+IF(女子!S14="","",",OP1500m")&amp;+IF(女子!T14="","",",3000mW")&amp;+IF(女子!G47="","",",走高跳")&amp;+IF(女子!H47="","",",棒高跳")&amp;+IF(女子!I47="","",",走幅跳")&amp;+IF(女子!J47="","",",1年走幅跳")&amp;+IF(女子!K47="","",",砲丸投")&amp;+IF(女子!L47="","",",円盤投")&amp;+IF(女子!M47="","",",ﾊﾝﾏｰ投")&amp;+IF(女子!N47="","",",やり投")&amp;+IF(女子!O47="","",",ジャベ")</f>
        <v/>
      </c>
      <c r="K31" s="283"/>
      <c r="L31" s="284"/>
      <c r="M31" s="179">
        <f>+IF((女子!U14+女子!P47)="","",(女子!U14+女子!P47))</f>
        <v>0</v>
      </c>
    </row>
    <row r="32" spans="1:13" s="175" customFormat="1" ht="24.9" customHeight="1" x14ac:dyDescent="0.2">
      <c r="A32" s="181" t="str">
        <f>IF(男子!C15="","",+男子!C15)</f>
        <v/>
      </c>
      <c r="B32" s="182" t="str">
        <f>IF(男子!D15="","",+男子!D15)</f>
        <v/>
      </c>
      <c r="C32" s="279" t="str">
        <f>+IF(男子!G15="","",",100m")&amp;+IF(男子!H15="","",",200m")&amp;+IF(男子!I15="","",",1年100ｍ")&amp;+IF(男子!J15="","",",400m")&amp;+IF(男子!K15="","",",800m")&amp;+IF(男子!L15="","",",1年1500m")&amp;+IF(男子!M15="","",",1500m")&amp;+IF(男子!N15="","",",3000m")&amp;+IF(男子!O15="","",",5000m")&amp;+IF(男子!P15="","",",80mH")&amp;+IF(男子!Q15="","",",110mH")&amp;+IF(男子!R15="","",",OP100m")&amp;+IF(男子!S15="","",",OP1500m")&amp;+IF(男子!T15="","",",3000mW")&amp;+IF(男子!G48="","",",走高跳")&amp;+IF(男子!H48="","",",棒高跳")&amp;+IF(男子!I48="","",",走幅跳")&amp;+IF(男子!J48="","",",1年走幅跳")&amp;+IF(男子!K48="","",",砲丸投")&amp;+IF(男子!L48="","",",円盤投")&amp;+IF(男子!M48="","",",ﾊﾝﾏｰ投")&amp;+IF(男子!N48="","",",やり投")&amp;+IF(男子!O48="","",",ジャベ")</f>
        <v/>
      </c>
      <c r="D32" s="280"/>
      <c r="E32" s="281"/>
      <c r="F32" s="179">
        <f>+IF((男子!U15+男子!P48)="","",(男子!U15+男子!P48))</f>
        <v>0</v>
      </c>
      <c r="H32" s="181" t="str">
        <f>IF(女子!C15="","",+女子!C15)</f>
        <v/>
      </c>
      <c r="I32" s="182" t="str">
        <f>IF(女子!D15="","",+女子!D15)</f>
        <v/>
      </c>
      <c r="J32" s="282" t="str">
        <f>+IF(女子!G15="","",",100m")&amp;+IF(女子!H15="","",",200m")&amp;+IF(女子!I15="","",",1年100ｍ")&amp;+IF(女子!J15="","",",400m")&amp;+IF(女子!K15="","",",800m")&amp;+IF(女子!L15="","",",1年800m")&amp;+IF(女子!M15="","",",1500m")&amp;+IF(女子!N15="","",",3000m")&amp;+IF(女子!O15="","",",5000m")&amp;+IF(女子!P15="","",",80mH")&amp;+IF(女子!Q15="","",",100mH")&amp;+IF(女子!R15="","",",OP100m")&amp;+IF(女子!S15="","",",OP1500m")&amp;+IF(女子!T15="","",",3000mW")&amp;+IF(女子!G48="","",",走高跳")&amp;+IF(女子!H48="","",",棒高跳")&amp;+IF(女子!I48="","",",走幅跳")&amp;+IF(女子!J48="","",",1年走幅跳")&amp;+IF(女子!K48="","",",砲丸投")&amp;+IF(女子!L48="","",",円盤投")&amp;+IF(女子!M48="","",",ﾊﾝﾏｰ投")&amp;+IF(女子!N48="","",",やり投")&amp;+IF(女子!O48="","",",ジャベ")</f>
        <v/>
      </c>
      <c r="K32" s="283"/>
      <c r="L32" s="284"/>
      <c r="M32" s="179">
        <f>+IF((女子!U15+女子!P48)="","",(女子!U15+女子!P48))</f>
        <v>0</v>
      </c>
    </row>
    <row r="33" spans="1:13" s="175" customFormat="1" ht="24.9" customHeight="1" x14ac:dyDescent="0.2">
      <c r="A33" s="181" t="str">
        <f>IF(男子!C16="","",+男子!C16)</f>
        <v/>
      </c>
      <c r="B33" s="182" t="str">
        <f>IF(男子!D16="","",+男子!D16)</f>
        <v/>
      </c>
      <c r="C33" s="279" t="str">
        <f>+IF(男子!G16="","",",100m")&amp;+IF(男子!H16="","",",200m")&amp;+IF(男子!I16="","",",1年100ｍ")&amp;+IF(男子!J16="","",",400m")&amp;+IF(男子!K16="","",",800m")&amp;+IF(男子!L16="","",",1年1500m")&amp;+IF(男子!M16="","",",1500m")&amp;+IF(男子!N16="","",",3000m")&amp;+IF(男子!O16="","",",5000m")&amp;+IF(男子!P16="","",",80mH")&amp;+IF(男子!Q16="","",",110mH")&amp;+IF(男子!R16="","",",OP100m")&amp;+IF(男子!S16="","",",OP1500m")&amp;+IF(男子!T16="","",",3000mW")&amp;+IF(男子!G49="","",",走高跳")&amp;+IF(男子!H49="","",",棒高跳")&amp;+IF(男子!I49="","",",走幅跳")&amp;+IF(男子!J49="","",",1年走幅跳")&amp;+IF(男子!K49="","",",砲丸投")&amp;+IF(男子!L49="","",",円盤投")&amp;+IF(男子!M49="","",",ﾊﾝﾏｰ投")&amp;+IF(男子!N49="","",",やり投")&amp;+IF(男子!O49="","",",ジャベ")</f>
        <v/>
      </c>
      <c r="D33" s="280"/>
      <c r="E33" s="281"/>
      <c r="F33" s="179">
        <f>+IF((男子!U16+男子!P49)="","",(男子!U16+男子!P49))</f>
        <v>0</v>
      </c>
      <c r="H33" s="181" t="str">
        <f>IF(女子!C16="","",+女子!C16)</f>
        <v/>
      </c>
      <c r="I33" s="182" t="str">
        <f>IF(女子!D16="","",+女子!D16)</f>
        <v/>
      </c>
      <c r="J33" s="282" t="str">
        <f>+IF(女子!G16="","",",100m")&amp;+IF(女子!H16="","",",200m")&amp;+IF(女子!I16="","",",1年100ｍ")&amp;+IF(女子!J16="","",",400m")&amp;+IF(女子!K16="","",",800m")&amp;+IF(女子!L16="","",",1年800m")&amp;+IF(女子!M16="","",",1500m")&amp;+IF(女子!N16="","",",3000m")&amp;+IF(女子!O16="","",",5000m")&amp;+IF(女子!P16="","",",80mH")&amp;+IF(女子!Q16="","",",100mH")&amp;+IF(女子!R16="","",",OP100m")&amp;+IF(女子!S16="","",",OP1500m")&amp;+IF(女子!T16="","",",3000mW")&amp;+IF(女子!G49="","",",走高跳")&amp;+IF(女子!H49="","",",棒高跳")&amp;+IF(女子!I49="","",",走幅跳")&amp;+IF(女子!J49="","",",1年走幅跳")&amp;+IF(女子!K49="","",",砲丸投")&amp;+IF(女子!L49="","",",円盤投")&amp;+IF(女子!M49="","",",ﾊﾝﾏｰ投")&amp;+IF(女子!N49="","",",やり投")&amp;+IF(女子!O49="","",",ジャベ")</f>
        <v/>
      </c>
      <c r="K33" s="283"/>
      <c r="L33" s="284"/>
      <c r="M33" s="179">
        <f>+IF((女子!U16+女子!P49)="","",(女子!U16+女子!P49))</f>
        <v>0</v>
      </c>
    </row>
    <row r="34" spans="1:13" s="175" customFormat="1" ht="24.9" customHeight="1" x14ac:dyDescent="0.2">
      <c r="A34" s="181" t="str">
        <f>IF(男子!C17="","",+男子!C17)</f>
        <v/>
      </c>
      <c r="B34" s="182" t="str">
        <f>IF(男子!D17="","",+男子!D17)</f>
        <v/>
      </c>
      <c r="C34" s="279" t="str">
        <f>+IF(男子!G17="","",",100m")&amp;+IF(男子!H17="","",",200m")&amp;+IF(男子!I17="","",",1年100ｍ")&amp;+IF(男子!J17="","",",400m")&amp;+IF(男子!K17="","",",800m")&amp;+IF(男子!L17="","",",1年1500m")&amp;+IF(男子!M17="","",",1500m")&amp;+IF(男子!N17="","",",3000m")&amp;+IF(男子!O17="","",",5000m")&amp;+IF(男子!P17="","",",80mH")&amp;+IF(男子!Q17="","",",110mH")&amp;+IF(男子!R17="","",",OP100m")&amp;+IF(男子!S17="","",",OP1500m")&amp;+IF(男子!T17="","",",3000mW")&amp;+IF(男子!G50="","",",走高跳")&amp;+IF(男子!H50="","",",棒高跳")&amp;+IF(男子!I50="","",",走幅跳")&amp;+IF(男子!J50="","",",1年走幅跳")&amp;+IF(男子!K50="","",",砲丸投")&amp;+IF(男子!L50="","",",円盤投")&amp;+IF(男子!M50="","",",ﾊﾝﾏｰ投")&amp;+IF(男子!N50="","",",やり投")&amp;+IF(男子!O50="","",",ジャベ")</f>
        <v/>
      </c>
      <c r="D34" s="280"/>
      <c r="E34" s="281"/>
      <c r="F34" s="179">
        <f>+IF((男子!U17+男子!P50)="","",(男子!U17+男子!P50))</f>
        <v>0</v>
      </c>
      <c r="H34" s="181" t="str">
        <f>IF(女子!C17="","",+女子!C17)</f>
        <v/>
      </c>
      <c r="I34" s="182" t="str">
        <f>IF(女子!D17="","",+女子!D17)</f>
        <v/>
      </c>
      <c r="J34" s="282" t="str">
        <f>+IF(女子!G17="","",",100m")&amp;+IF(女子!H17="","",",200m")&amp;+IF(女子!I17="","",",1年100ｍ")&amp;+IF(女子!J17="","",",400m")&amp;+IF(女子!K17="","",",800m")&amp;+IF(女子!L17="","",",1年800m")&amp;+IF(女子!M17="","",",1500m")&amp;+IF(女子!N17="","",",3000m")&amp;+IF(女子!O17="","",",5000m")&amp;+IF(女子!P17="","",",80mH")&amp;+IF(女子!Q17="","",",100mH")&amp;+IF(女子!R17="","",",OP100m")&amp;+IF(女子!S17="","",",OP1500m")&amp;+IF(女子!T17="","",",3000mW")&amp;+IF(女子!G50="","",",走高跳")&amp;+IF(女子!H50="","",",棒高跳")&amp;+IF(女子!I50="","",",走幅跳")&amp;+IF(女子!J50="","",",1年走幅跳")&amp;+IF(女子!K50="","",",砲丸投")&amp;+IF(女子!L50="","",",円盤投")&amp;+IF(女子!M50="","",",ﾊﾝﾏｰ投")&amp;+IF(女子!N50="","",",やり投")&amp;+IF(女子!O50="","",",ジャベ")</f>
        <v/>
      </c>
      <c r="K34" s="283"/>
      <c r="L34" s="284"/>
      <c r="M34" s="179">
        <f>+IF((女子!U17+女子!P50)="","",(女子!U17+女子!P50))</f>
        <v>0</v>
      </c>
    </row>
    <row r="35" spans="1:13" s="175" customFormat="1" ht="24.9" customHeight="1" x14ac:dyDescent="0.2">
      <c r="A35" s="181" t="str">
        <f>IF(男子!C18="","",+男子!C18)</f>
        <v/>
      </c>
      <c r="B35" s="182" t="str">
        <f>IF(男子!D18="","",+男子!D18)</f>
        <v/>
      </c>
      <c r="C35" s="279" t="str">
        <f>+IF(男子!G18="","",",100m")&amp;+IF(男子!H18="","",",200m")&amp;+IF(男子!I18="","",",1年100ｍ")&amp;+IF(男子!J18="","",",400m")&amp;+IF(男子!K18="","",",800m")&amp;+IF(男子!L18="","",",1年1500m")&amp;+IF(男子!M18="","",",1500m")&amp;+IF(男子!N18="","",",3000m")&amp;+IF(男子!O18="","",",5000m")&amp;+IF(男子!P18="","",",80mH")&amp;+IF(男子!Q18="","",",110mH")&amp;+IF(男子!R18="","",",OP100m")&amp;+IF(男子!S18="","",",OP1500m")&amp;+IF(男子!T18="","",",3000mW")&amp;+IF(男子!G51="","",",走高跳")&amp;+IF(男子!H51="","",",棒高跳")&amp;+IF(男子!I51="","",",走幅跳")&amp;+IF(男子!J51="","",",1年走幅跳")&amp;+IF(男子!K51="","",",砲丸投")&amp;+IF(男子!L51="","",",円盤投")&amp;+IF(男子!M51="","",",ﾊﾝﾏｰ投")&amp;+IF(男子!N51="","",",やり投")&amp;+IF(男子!O51="","",",ジャベ")</f>
        <v/>
      </c>
      <c r="D35" s="280"/>
      <c r="E35" s="281"/>
      <c r="F35" s="179">
        <f>+IF((男子!U18+男子!P51)="","",(男子!U18+男子!P51))</f>
        <v>0</v>
      </c>
      <c r="H35" s="181" t="str">
        <f>IF(女子!C18="","",+女子!C18)</f>
        <v/>
      </c>
      <c r="I35" s="182" t="str">
        <f>IF(女子!D18="","",+女子!D18)</f>
        <v/>
      </c>
      <c r="J35" s="282" t="str">
        <f>+IF(女子!G18="","",",100m")&amp;+IF(女子!H18="","",",200m")&amp;+IF(女子!I18="","",",1年100ｍ")&amp;+IF(女子!J18="","",",400m")&amp;+IF(女子!K18="","",",800m")&amp;+IF(女子!L18="","",",1年800m")&amp;+IF(女子!M18="","",",1500m")&amp;+IF(女子!N18="","",",3000m")&amp;+IF(女子!O18="","",",5000m")&amp;+IF(女子!P18="","",",80mH")&amp;+IF(女子!Q18="","",",100mH")&amp;+IF(女子!R18="","",",OP100m")&amp;+IF(女子!S18="","",",OP1500m")&amp;+IF(女子!T18="","",",3000mW")&amp;+IF(女子!G51="","",",走高跳")&amp;+IF(女子!H51="","",",棒高跳")&amp;+IF(女子!I51="","",",走幅跳")&amp;+IF(女子!J51="","",",1年走幅跳")&amp;+IF(女子!K51="","",",砲丸投")&amp;+IF(女子!L51="","",",円盤投")&amp;+IF(女子!M51="","",",ﾊﾝﾏｰ投")&amp;+IF(女子!N51="","",",やり投")&amp;+IF(女子!O51="","",",ジャベ")</f>
        <v/>
      </c>
      <c r="K35" s="283"/>
      <c r="L35" s="284"/>
      <c r="M35" s="179">
        <f>+IF((女子!U18+女子!P51)="","",(女子!U18+女子!P51))</f>
        <v>0</v>
      </c>
    </row>
    <row r="36" spans="1:13" s="175" customFormat="1" ht="24.9" customHeight="1" x14ac:dyDescent="0.2">
      <c r="A36" s="181" t="str">
        <f>IF(男子!C19="","",+男子!C19)</f>
        <v/>
      </c>
      <c r="B36" s="182" t="str">
        <f>IF(男子!D19="","",+男子!D19)</f>
        <v/>
      </c>
      <c r="C36" s="279" t="str">
        <f>+IF(男子!G19="","",",100m")&amp;+IF(男子!H19="","",",200m")&amp;+IF(男子!I19="","",",1年100ｍ")&amp;+IF(男子!J19="","",",400m")&amp;+IF(男子!K19="","",",800m")&amp;+IF(男子!L19="","",",1年1500m")&amp;+IF(男子!M19="","",",1500m")&amp;+IF(男子!N19="","",",3000m")&amp;+IF(男子!O19="","",",5000m")&amp;+IF(男子!P19="","",",80mH")&amp;+IF(男子!Q19="","",",110mH")&amp;+IF(男子!R19="","",",OP100m")&amp;+IF(男子!S19="","",",OP1500m")&amp;+IF(男子!T19="","",",3000mW")&amp;+IF(男子!G52="","",",走高跳")&amp;+IF(男子!H52="","",",棒高跳")&amp;+IF(男子!I52="","",",走幅跳")&amp;+IF(男子!J52="","",",1年走幅跳")&amp;+IF(男子!K52="","",",砲丸投")&amp;+IF(男子!L52="","",",円盤投")&amp;+IF(男子!M52="","",",ﾊﾝﾏｰ投")&amp;+IF(男子!N52="","",",やり投")&amp;+IF(男子!O52="","",",ジャベ")</f>
        <v/>
      </c>
      <c r="D36" s="280"/>
      <c r="E36" s="281"/>
      <c r="F36" s="179">
        <f>+IF((男子!U19+男子!P52)="","",(男子!U19+男子!P52))</f>
        <v>0</v>
      </c>
      <c r="H36" s="181" t="str">
        <f>IF(女子!C19="","",+女子!C19)</f>
        <v/>
      </c>
      <c r="I36" s="182" t="str">
        <f>IF(女子!D19="","",+女子!D19)</f>
        <v/>
      </c>
      <c r="J36" s="282" t="str">
        <f>+IF(女子!G19="","",",100m")&amp;+IF(女子!H19="","",",200m")&amp;+IF(女子!I19="","",",1年100ｍ")&amp;+IF(女子!J19="","",",400m")&amp;+IF(女子!K19="","",",800m")&amp;+IF(女子!L19="","",",1年800m")&amp;+IF(女子!M19="","",",1500m")&amp;+IF(女子!N19="","",",3000m")&amp;+IF(女子!O19="","",",5000m")&amp;+IF(女子!P19="","",",80mH")&amp;+IF(女子!Q19="","",",100mH")&amp;+IF(女子!R19="","",",OP100m")&amp;+IF(女子!S19="","",",OP1500m")&amp;+IF(女子!T19="","",",3000mW")&amp;+IF(女子!G52="","",",走高跳")&amp;+IF(女子!H52="","",",棒高跳")&amp;+IF(女子!I52="","",",走幅跳")&amp;+IF(女子!J52="","",",1年走幅跳")&amp;+IF(女子!K52="","",",砲丸投")&amp;+IF(女子!L52="","",",円盤投")&amp;+IF(女子!M52="","",",ﾊﾝﾏｰ投")&amp;+IF(女子!N52="","",",やり投")&amp;+IF(女子!O52="","",",ジャベ")</f>
        <v/>
      </c>
      <c r="K36" s="283"/>
      <c r="L36" s="284"/>
      <c r="M36" s="179">
        <f>+IF((女子!U19+女子!P52)="","",(女子!U19+女子!P52))</f>
        <v>0</v>
      </c>
    </row>
    <row r="37" spans="1:13" s="175" customFormat="1" ht="24.9" customHeight="1" x14ac:dyDescent="0.2">
      <c r="A37" s="181" t="str">
        <f>IF(男子!C20="","",+男子!C20)</f>
        <v/>
      </c>
      <c r="B37" s="182" t="str">
        <f>IF(男子!D20="","",+男子!D20)</f>
        <v/>
      </c>
      <c r="C37" s="279" t="str">
        <f>+IF(男子!G20="","",",100m")&amp;+IF(男子!H20="","",",200m")&amp;+IF(男子!I20="","",",1年100ｍ")&amp;+IF(男子!J20="","",",400m")&amp;+IF(男子!K20="","",",800m")&amp;+IF(男子!L20="","",",1年1500m")&amp;+IF(男子!M20="","",",1500m")&amp;+IF(男子!N20="","",",3000m")&amp;+IF(男子!O20="","",",5000m")&amp;+IF(男子!P20="","",",80mH")&amp;+IF(男子!Q20="","",",110mH")&amp;+IF(男子!R20="","",",OP100m")&amp;+IF(男子!S20="","",",OP1500m")&amp;+IF(男子!T20="","",",3000mW")&amp;+IF(男子!G53="","",",走高跳")&amp;+IF(男子!H53="","",",棒高跳")&amp;+IF(男子!I53="","",",走幅跳")&amp;+IF(男子!J53="","",",1年走幅跳")&amp;+IF(男子!K53="","",",砲丸投")&amp;+IF(男子!L53="","",",円盤投")&amp;+IF(男子!M53="","",",ﾊﾝﾏｰ投")&amp;+IF(男子!N53="","",",やり投")&amp;+IF(男子!O53="","",",ジャベ")</f>
        <v/>
      </c>
      <c r="D37" s="280"/>
      <c r="E37" s="281"/>
      <c r="F37" s="179">
        <f>+IF((男子!U20+男子!P53)="","",(男子!U20+男子!P53))</f>
        <v>0</v>
      </c>
      <c r="H37" s="181" t="str">
        <f>IF(女子!C20="","",+女子!C20)</f>
        <v/>
      </c>
      <c r="I37" s="182" t="str">
        <f>IF(女子!D20="","",+女子!D20)</f>
        <v/>
      </c>
      <c r="J37" s="282" t="str">
        <f>+IF(女子!G20="","",",100m")&amp;+IF(女子!H20="","",",200m")&amp;+IF(女子!I20="","",",1年100ｍ")&amp;+IF(女子!J20="","",",400m")&amp;+IF(女子!K20="","",",800m")&amp;+IF(女子!L20="","",",1年800m")&amp;+IF(女子!M20="","",",1500m")&amp;+IF(女子!N20="","",",3000m")&amp;+IF(女子!O20="","",",5000m")&amp;+IF(女子!P20="","",",80mH")&amp;+IF(女子!Q20="","",",100mH")&amp;+IF(女子!R20="","",",OP100m")&amp;+IF(女子!S20="","",",OP1500m")&amp;+IF(女子!T20="","",",3000mW")&amp;+IF(女子!G53="","",",走高跳")&amp;+IF(女子!H53="","",",棒高跳")&amp;+IF(女子!I53="","",",走幅跳")&amp;+IF(女子!J53="","",",1年走幅跳")&amp;+IF(女子!K53="","",",砲丸投")&amp;+IF(女子!L53="","",",円盤投")&amp;+IF(女子!M53="","",",ﾊﾝﾏｰ投")&amp;+IF(女子!N53="","",",やり投")&amp;+IF(女子!O53="","",",ジャベ")</f>
        <v/>
      </c>
      <c r="K37" s="283"/>
      <c r="L37" s="284"/>
      <c r="M37" s="179">
        <f>+IF((女子!U20+女子!P53)="","",(女子!U20+女子!P53))</f>
        <v>0</v>
      </c>
    </row>
    <row r="38" spans="1:13" s="175" customFormat="1" ht="24.9" customHeight="1" x14ac:dyDescent="0.2">
      <c r="A38" s="181" t="str">
        <f>IF(男子!C21="","",+男子!C21)</f>
        <v/>
      </c>
      <c r="B38" s="182" t="str">
        <f>IF(男子!D21="","",+男子!D21)</f>
        <v/>
      </c>
      <c r="C38" s="279" t="str">
        <f>+IF(男子!G21="","",",100m")&amp;+IF(男子!H21="","",",200m")&amp;+IF(男子!I21="","",",1年100ｍ")&amp;+IF(男子!J21="","",",400m")&amp;+IF(男子!K21="","",",800m")&amp;+IF(男子!L21="","",",1年1500m")&amp;+IF(男子!M21="","",",1500m")&amp;+IF(男子!N21="","",",3000m")&amp;+IF(男子!O21="","",",5000m")&amp;+IF(男子!P21="","",",80mH")&amp;+IF(男子!Q21="","",",110mH")&amp;+IF(男子!R21="","",",OP100m")&amp;+IF(男子!S21="","",",OP1500m")&amp;+IF(男子!T21="","",",3000mW")&amp;+IF(男子!G54="","",",走高跳")&amp;+IF(男子!H54="","",",棒高跳")&amp;+IF(男子!I54="","",",走幅跳")&amp;+IF(男子!J54="","",",1年走幅跳")&amp;+IF(男子!K54="","",",砲丸投")&amp;+IF(男子!L54="","",",円盤投")&amp;+IF(男子!M54="","",",ﾊﾝﾏｰ投")&amp;+IF(男子!N54="","",",やり投")&amp;+IF(男子!O54="","",",ジャベ")</f>
        <v/>
      </c>
      <c r="D38" s="280"/>
      <c r="E38" s="281"/>
      <c r="F38" s="179">
        <f>+IF((男子!U21+男子!P54)="","",(男子!U21+男子!P54))</f>
        <v>0</v>
      </c>
      <c r="H38" s="181" t="str">
        <f>IF(女子!C21="","",+女子!C21)</f>
        <v/>
      </c>
      <c r="I38" s="182" t="str">
        <f>IF(女子!D21="","",+女子!D21)</f>
        <v/>
      </c>
      <c r="J38" s="282" t="str">
        <f>+IF(女子!G21="","",",100m")&amp;+IF(女子!H21="","",",200m")&amp;+IF(女子!I21="","",",1年100ｍ")&amp;+IF(女子!J21="","",",400m")&amp;+IF(女子!K21="","",",800m")&amp;+IF(女子!L21="","",",1年800m")&amp;+IF(女子!M21="","",",1500m")&amp;+IF(女子!N21="","",",3000m")&amp;+IF(女子!O21="","",",5000m")&amp;+IF(女子!P21="","",",80mH")&amp;+IF(女子!Q21="","",",100mH")&amp;+IF(女子!R21="","",",OP100m")&amp;+IF(女子!S21="","",",OP1500m")&amp;+IF(女子!T21="","",",3000mW")&amp;+IF(女子!G54="","",",走高跳")&amp;+IF(女子!H54="","",",棒高跳")&amp;+IF(女子!I54="","",",走幅跳")&amp;+IF(女子!J54="","",",1年走幅跳")&amp;+IF(女子!K54="","",",砲丸投")&amp;+IF(女子!L54="","",",円盤投")&amp;+IF(女子!M54="","",",ﾊﾝﾏｰ投")&amp;+IF(女子!N54="","",",やり投")&amp;+IF(女子!O54="","",",ジャベ")</f>
        <v/>
      </c>
      <c r="K38" s="283"/>
      <c r="L38" s="284"/>
      <c r="M38" s="179">
        <f>+IF((女子!U21+女子!P54)="","",(女子!U21+女子!P54))</f>
        <v>0</v>
      </c>
    </row>
    <row r="39" spans="1:13" s="175" customFormat="1" ht="24.9" customHeight="1" x14ac:dyDescent="0.2">
      <c r="A39" s="181" t="str">
        <f>IF(男子!C22="","",+男子!C22)</f>
        <v/>
      </c>
      <c r="B39" s="182" t="str">
        <f>IF(男子!D22="","",+男子!D22)</f>
        <v/>
      </c>
      <c r="C39" s="279" t="str">
        <f>+IF(男子!G22="","",",100m")&amp;+IF(男子!H22="","",",200m")&amp;+IF(男子!I22="","",",1年100ｍ")&amp;+IF(男子!J22="","",",400m")&amp;+IF(男子!K22="","",",800m")&amp;+IF(男子!L22="","",",1年1500m")&amp;+IF(男子!M22="","",",1500m")&amp;+IF(男子!N22="","",",3000m")&amp;+IF(男子!O22="","",",5000m")&amp;+IF(男子!P22="","",",80mH")&amp;+IF(男子!Q22="","",",110mH")&amp;+IF(男子!R22="","",",OP100m")&amp;+IF(男子!S22="","",",OP1500m")&amp;+IF(男子!T22="","",",3000mW")&amp;+IF(男子!G55="","",",走高跳")&amp;+IF(男子!H55="","",",棒高跳")&amp;+IF(男子!I55="","",",走幅跳")&amp;+IF(男子!J55="","",",1年走幅跳")&amp;+IF(男子!K55="","",",砲丸投")&amp;+IF(男子!L55="","",",円盤投")&amp;+IF(男子!M55="","",",ﾊﾝﾏｰ投")&amp;+IF(男子!N55="","",",やり投")&amp;+IF(男子!O55="","",",ジャベ")</f>
        <v/>
      </c>
      <c r="D39" s="280"/>
      <c r="E39" s="281"/>
      <c r="F39" s="179">
        <f>+IF((男子!U22+男子!P55)="","",(男子!U22+男子!P55))</f>
        <v>0</v>
      </c>
      <c r="H39" s="181" t="str">
        <f>IF(女子!C22="","",+女子!C22)</f>
        <v/>
      </c>
      <c r="I39" s="182" t="str">
        <f>IF(女子!D22="","",+女子!D22)</f>
        <v/>
      </c>
      <c r="J39" s="282" t="str">
        <f>+IF(女子!G22="","",",100m")&amp;+IF(女子!H22="","",",200m")&amp;+IF(女子!I22="","",",1年100ｍ")&amp;+IF(女子!J22="","",",400m")&amp;+IF(女子!K22="","",",800m")&amp;+IF(女子!L22="","",",1年800m")&amp;+IF(女子!M22="","",",1500m")&amp;+IF(女子!N22="","",",3000m")&amp;+IF(女子!O22="","",",5000m")&amp;+IF(女子!P22="","",",80mH")&amp;+IF(女子!Q22="","",",100mH")&amp;+IF(女子!R22="","",",OP100m")&amp;+IF(女子!S22="","",",OP1500m")&amp;+IF(女子!T22="","",",3000mW")&amp;+IF(女子!G55="","",",走高跳")&amp;+IF(女子!H55="","",",棒高跳")&amp;+IF(女子!I55="","",",走幅跳")&amp;+IF(女子!J55="","",",1年走幅跳")&amp;+IF(女子!K55="","",",砲丸投")&amp;+IF(女子!L55="","",",円盤投")&amp;+IF(女子!M55="","",",ﾊﾝﾏｰ投")&amp;+IF(女子!N55="","",",やり投")&amp;+IF(女子!O55="","",",ジャベ")</f>
        <v/>
      </c>
      <c r="K39" s="283"/>
      <c r="L39" s="284"/>
      <c r="M39" s="179">
        <f>+IF((女子!U22+女子!P55)="","",(女子!U22+女子!P55))</f>
        <v>0</v>
      </c>
    </row>
    <row r="40" spans="1:13" s="175" customFormat="1" ht="24.9" customHeight="1" x14ac:dyDescent="0.2">
      <c r="A40" s="181" t="str">
        <f>IF(男子!C23="","",+男子!C23)</f>
        <v/>
      </c>
      <c r="B40" s="182" t="str">
        <f>IF(男子!D23="","",+男子!D23)</f>
        <v/>
      </c>
      <c r="C40" s="279" t="str">
        <f>+IF(男子!G23="","",",100m")&amp;+IF(男子!H23="","",",200m")&amp;+IF(男子!I23="","",",1年100ｍ")&amp;+IF(男子!J23="","",",400m")&amp;+IF(男子!K23="","",",800m")&amp;+IF(男子!L23="","",",1年1500m")&amp;+IF(男子!M23="","",",1500m")&amp;+IF(男子!N23="","",",3000m")&amp;+IF(男子!O23="","",",5000m")&amp;+IF(男子!P23="","",",80mH")&amp;+IF(男子!Q23="","",",110mH")&amp;+IF(男子!R23="","",",OP100m")&amp;+IF(男子!S23="","",",OP1500m")&amp;+IF(男子!T23="","",",3000mW")&amp;+IF(男子!G56="","",",走高跳")&amp;+IF(男子!H56="","",",棒高跳")&amp;+IF(男子!I56="","",",走幅跳")&amp;+IF(男子!J56="","",",1年走幅跳")&amp;+IF(男子!K56="","",",砲丸投")&amp;+IF(男子!L56="","",",円盤投")&amp;+IF(男子!M56="","",",ﾊﾝﾏｰ投")&amp;+IF(男子!N56="","",",やり投")&amp;+IF(男子!O56="","",",ジャベ")</f>
        <v/>
      </c>
      <c r="D40" s="280"/>
      <c r="E40" s="281"/>
      <c r="F40" s="179">
        <f>+IF((男子!U23+男子!P56)="","",(男子!U23+男子!P56))</f>
        <v>0</v>
      </c>
      <c r="H40" s="181" t="str">
        <f>IF(女子!C23="","",+女子!C23)</f>
        <v/>
      </c>
      <c r="I40" s="182" t="str">
        <f>IF(女子!D23="","",+女子!D23)</f>
        <v/>
      </c>
      <c r="J40" s="282" t="str">
        <f>+IF(女子!G23="","",",100m")&amp;+IF(女子!H23="","",",200m")&amp;+IF(女子!I23="","",",1年100ｍ")&amp;+IF(女子!J23="","",",400m")&amp;+IF(女子!K23="","",",800m")&amp;+IF(女子!L23="","",",1年800m")&amp;+IF(女子!M23="","",",1500m")&amp;+IF(女子!N23="","",",3000m")&amp;+IF(女子!O23="","",",5000m")&amp;+IF(女子!P23="","",",80mH")&amp;+IF(女子!Q23="","",",100mH")&amp;+IF(女子!R23="","",",OP100m")&amp;+IF(女子!S23="","",",OP1500m")&amp;+IF(女子!T23="","",",3000mW")&amp;+IF(女子!G56="","",",走高跳")&amp;+IF(女子!H56="","",",棒高跳")&amp;+IF(女子!I56="","",",走幅跳")&amp;+IF(女子!J56="","",",1年走幅跳")&amp;+IF(女子!K56="","",",砲丸投")&amp;+IF(女子!L56="","",",円盤投")&amp;+IF(女子!M56="","",",ﾊﾝﾏｰ投")&amp;+IF(女子!N56="","",",やり投")&amp;+IF(女子!O56="","",",ジャベ")</f>
        <v/>
      </c>
      <c r="K40" s="283"/>
      <c r="L40" s="284"/>
      <c r="M40" s="179">
        <f>+IF((女子!U23+女子!P56)="","",(女子!U23+女子!P56))</f>
        <v>0</v>
      </c>
    </row>
    <row r="41" spans="1:13" s="175" customFormat="1" ht="24.9" customHeight="1" x14ac:dyDescent="0.2">
      <c r="A41" s="181" t="str">
        <f>IF(男子!C24="","",+男子!C24)</f>
        <v/>
      </c>
      <c r="B41" s="182" t="str">
        <f>IF(男子!D24="","",+男子!D24)</f>
        <v/>
      </c>
      <c r="C41" s="279" t="str">
        <f>+IF(男子!G24="","",",100m")&amp;+IF(男子!H24="","",",200m")&amp;+IF(男子!I24="","",",1年100ｍ")&amp;+IF(男子!J24="","",",400m")&amp;+IF(男子!K24="","",",800m")&amp;+IF(男子!L24="","",",1年1500m")&amp;+IF(男子!M24="","",",1500m")&amp;+IF(男子!N24="","",",3000m")&amp;+IF(男子!O24="","",",5000m")&amp;+IF(男子!P24="","",",80mH")&amp;+IF(男子!Q24="","",",110mH")&amp;+IF(男子!R24="","",",OP100m")&amp;+IF(男子!S24="","",",OP1500m")&amp;+IF(男子!T24="","",",3000mW")&amp;+IF(男子!G57="","",",走高跳")&amp;+IF(男子!H57="","",",棒高跳")&amp;+IF(男子!I57="","",",走幅跳")&amp;+IF(男子!J57="","",",1年走幅跳")&amp;+IF(男子!K57="","",",砲丸投")&amp;+IF(男子!L57="","",",円盤投")&amp;+IF(男子!M57="","",",ﾊﾝﾏｰ投")&amp;+IF(男子!N57="","",",やり投")&amp;+IF(男子!O57="","",",ジャベ")</f>
        <v/>
      </c>
      <c r="D41" s="280"/>
      <c r="E41" s="281"/>
      <c r="F41" s="179">
        <f>+IF((男子!U24+男子!P57)="","",(男子!U24+男子!P57))</f>
        <v>0</v>
      </c>
      <c r="H41" s="181" t="str">
        <f>IF(女子!C24="","",+女子!C24)</f>
        <v/>
      </c>
      <c r="I41" s="182" t="str">
        <f>IF(女子!D24="","",+女子!D24)</f>
        <v/>
      </c>
      <c r="J41" s="282" t="str">
        <f>+IF(女子!G24="","",",100m")&amp;+IF(女子!H24="","",",200m")&amp;+IF(女子!I24="","",",1年100ｍ")&amp;+IF(女子!J24="","",",400m")&amp;+IF(女子!K24="","",",800m")&amp;+IF(女子!L24="","",",1年800m")&amp;+IF(女子!M24="","",",1500m")&amp;+IF(女子!N24="","",",3000m")&amp;+IF(女子!O24="","",",5000m")&amp;+IF(女子!P24="","",",80mH")&amp;+IF(女子!Q24="","",",100mH")&amp;+IF(女子!R24="","",",OP100m")&amp;+IF(女子!S24="","",",OP1500m")&amp;+IF(女子!T24="","",",3000mW")&amp;+IF(女子!G57="","",",走高跳")&amp;+IF(女子!H57="","",",棒高跳")&amp;+IF(女子!I57="","",",走幅跳")&amp;+IF(女子!J57="","",",1年走幅跳")&amp;+IF(女子!K57="","",",砲丸投")&amp;+IF(女子!L57="","",",円盤投")&amp;+IF(女子!M57="","",",ﾊﾝﾏｰ投")&amp;+IF(女子!N57="","",",やり投")&amp;+IF(女子!O57="","",",ジャベ")</f>
        <v/>
      </c>
      <c r="K41" s="283"/>
      <c r="L41" s="284"/>
      <c r="M41" s="179">
        <f>+IF((女子!U24+女子!P57)="","",(女子!U24+女子!P57))</f>
        <v>0</v>
      </c>
    </row>
    <row r="42" spans="1:13" s="175" customFormat="1" ht="24.9" customHeight="1" x14ac:dyDescent="0.2">
      <c r="A42" s="181" t="str">
        <f>IF(男子!C25="","",+男子!C25)</f>
        <v/>
      </c>
      <c r="B42" s="182" t="str">
        <f>IF(男子!D25="","",+男子!D25)</f>
        <v/>
      </c>
      <c r="C42" s="279" t="str">
        <f>+IF(男子!G25="","",",100m")&amp;+IF(男子!H25="","",",200m")&amp;+IF(男子!I25="","",",1年100ｍ")&amp;+IF(男子!J25="","",",400m")&amp;+IF(男子!K25="","",",800m")&amp;+IF(男子!L25="","",",1年1500m")&amp;+IF(男子!M25="","",",1500m")&amp;+IF(男子!N25="","",",3000m")&amp;+IF(男子!O25="","",",5000m")&amp;+IF(男子!P25="","",",80mH")&amp;+IF(男子!Q25="","",",110mH")&amp;+IF(男子!R25="","",",OP100m")&amp;+IF(男子!S25="","",",OP1500m")&amp;+IF(男子!T25="","",",3000mW")&amp;+IF(男子!G58="","",",走高跳")&amp;+IF(男子!H58="","",",棒高跳")&amp;+IF(男子!I58="","",",走幅跳")&amp;+IF(男子!J58="","",",1年走幅跳")&amp;+IF(男子!K58="","",",砲丸投")&amp;+IF(男子!L58="","",",円盤投")&amp;+IF(男子!M58="","",",ﾊﾝﾏｰ投")&amp;+IF(男子!N58="","",",やり投")&amp;+IF(男子!O58="","",",ジャベ")</f>
        <v/>
      </c>
      <c r="D42" s="280"/>
      <c r="E42" s="281"/>
      <c r="F42" s="179">
        <f>+IF((男子!U25+男子!P58)="","",(男子!U25+男子!P58))</f>
        <v>0</v>
      </c>
      <c r="H42" s="181" t="str">
        <f>IF(女子!C25="","",+女子!C25)</f>
        <v/>
      </c>
      <c r="I42" s="182" t="str">
        <f>IF(女子!D25="","",+女子!D25)</f>
        <v/>
      </c>
      <c r="J42" s="282" t="str">
        <f>+IF(女子!G25="","",",100m")&amp;+IF(女子!H25="","",",200m")&amp;+IF(女子!I25="","",",1年100ｍ")&amp;+IF(女子!J25="","",",400m")&amp;+IF(女子!K25="","",",800m")&amp;+IF(女子!L25="","",",1年800m")&amp;+IF(女子!M25="","",",1500m")&amp;+IF(女子!N25="","",",3000m")&amp;+IF(女子!O25="","",",5000m")&amp;+IF(女子!P25="","",",80mH")&amp;+IF(女子!Q25="","",",100mH")&amp;+IF(女子!R25="","",",OP100m")&amp;+IF(女子!S25="","",",OP1500m")&amp;+IF(女子!T25="","",",3000mW")&amp;+IF(女子!G58="","",",走高跳")&amp;+IF(女子!H58="","",",棒高跳")&amp;+IF(女子!I58="","",",走幅跳")&amp;+IF(女子!J58="","",",1年走幅跳")&amp;+IF(女子!K58="","",",砲丸投")&amp;+IF(女子!L58="","",",円盤投")&amp;+IF(女子!M58="","",",ﾊﾝﾏｰ投")&amp;+IF(女子!N58="","",",やり投")&amp;+IF(女子!O58="","",",ジャベ")</f>
        <v/>
      </c>
      <c r="K42" s="283"/>
      <c r="L42" s="284"/>
      <c r="M42" s="179">
        <f>+IF((女子!U25+女子!P58)="","",(女子!U25+女子!P58))</f>
        <v>0</v>
      </c>
    </row>
    <row r="43" spans="1:13" s="175" customFormat="1" ht="24.9" customHeight="1" x14ac:dyDescent="0.2">
      <c r="A43" s="181" t="str">
        <f>IF(男子!C26="","",+男子!C26)</f>
        <v/>
      </c>
      <c r="B43" s="182" t="str">
        <f>IF(男子!D26="","",+男子!D26)</f>
        <v/>
      </c>
      <c r="C43" s="279" t="str">
        <f>+IF(男子!G26="","",",100m")&amp;+IF(男子!H26="","",",200m")&amp;+IF(男子!I26="","",",1年100ｍ")&amp;+IF(男子!J26="","",",400m")&amp;+IF(男子!K26="","",",800m")&amp;+IF(男子!L26="","",",1年1500m")&amp;+IF(男子!M26="","",",1500m")&amp;+IF(男子!N26="","",",3000m")&amp;+IF(男子!O26="","",",5000m")&amp;+IF(男子!P26="","",",80mH")&amp;+IF(男子!Q26="","",",110mH")&amp;+IF(男子!R26="","",",OP100m")&amp;+IF(男子!S26="","",",OP1500m")&amp;+IF(男子!T26="","",",3000mW")&amp;+IF(男子!G59="","",",走高跳")&amp;+IF(男子!H59="","",",棒高跳")&amp;+IF(男子!I59="","",",走幅跳")&amp;+IF(男子!J59="","",",1年走幅跳")&amp;+IF(男子!K59="","",",砲丸投")&amp;+IF(男子!L59="","",",円盤投")&amp;+IF(男子!M59="","",",ﾊﾝﾏｰ投")&amp;+IF(男子!N59="","",",やり投")&amp;+IF(男子!O59="","",",ジャベ")</f>
        <v/>
      </c>
      <c r="D43" s="280"/>
      <c r="E43" s="281"/>
      <c r="F43" s="179">
        <f>+IF((男子!U26+男子!P59)="","",(男子!U26+男子!P59))</f>
        <v>0</v>
      </c>
      <c r="H43" s="181" t="str">
        <f>IF(女子!C26="","",+女子!C26)</f>
        <v/>
      </c>
      <c r="I43" s="182" t="str">
        <f>IF(女子!D26="","",+女子!D26)</f>
        <v/>
      </c>
      <c r="J43" s="282" t="str">
        <f>+IF(女子!G26="","",",100m")&amp;+IF(女子!H26="","",",200m")&amp;+IF(女子!I26="","",",1年100ｍ")&amp;+IF(女子!J26="","",",400m")&amp;+IF(女子!K26="","",",800m")&amp;+IF(女子!L26="","",",1年800m")&amp;+IF(女子!M26="","",",1500m")&amp;+IF(女子!N26="","",",3000m")&amp;+IF(女子!O26="","",",5000m")&amp;+IF(女子!P26="","",",80mH")&amp;+IF(女子!Q26="","",",100mH")&amp;+IF(女子!R26="","",",OP100m")&amp;+IF(女子!S26="","",",OP1500m")&amp;+IF(女子!T26="","",",3000mW")&amp;+IF(女子!G59="","",",走高跳")&amp;+IF(女子!H59="","",",棒高跳")&amp;+IF(女子!I59="","",",走幅跳")&amp;+IF(女子!J59="","",",1年走幅跳")&amp;+IF(女子!K59="","",",砲丸投")&amp;+IF(女子!L59="","",",円盤投")&amp;+IF(女子!M59="","",",ﾊﾝﾏｰ投")&amp;+IF(女子!N59="","",",やり投")&amp;+IF(女子!O59="","",",ジャベ")</f>
        <v/>
      </c>
      <c r="K43" s="283"/>
      <c r="L43" s="284"/>
      <c r="M43" s="179">
        <f>+IF((女子!U26+女子!P59)="","",(女子!U26+女子!P59))</f>
        <v>0</v>
      </c>
    </row>
    <row r="44" spans="1:13" s="175" customFormat="1" ht="24.9" customHeight="1" x14ac:dyDescent="0.2">
      <c r="A44" s="181" t="str">
        <f>IF(男子!C27="","",+男子!C27)</f>
        <v/>
      </c>
      <c r="B44" s="182" t="str">
        <f>IF(男子!D27="","",+男子!D27)</f>
        <v/>
      </c>
      <c r="C44" s="279" t="str">
        <f>+IF(男子!G27="","",",100m")&amp;+IF(男子!H27="","",",200m")&amp;+IF(男子!I27="","",",1年100ｍ")&amp;+IF(男子!J27="","",",400m")&amp;+IF(男子!K27="","",",800m")&amp;+IF(男子!L27="","",",1年1500m")&amp;+IF(男子!M27="","",",1500m")&amp;+IF(男子!N27="","",",3000m")&amp;+IF(男子!O27="","",",5000m")&amp;+IF(男子!P27="","",",80mH")&amp;+IF(男子!Q27="","",",110mH")&amp;+IF(男子!R27="","",",OP100m")&amp;+IF(男子!S27="","",",OP1500m")&amp;+IF(男子!T27="","",",3000mW")&amp;+IF(男子!G60="","",",走高跳")&amp;+IF(男子!H60="","",",棒高跳")&amp;+IF(男子!I60="","",",走幅跳")&amp;+IF(男子!J60="","",",1年走幅跳")&amp;+IF(男子!K60="","",",砲丸投")&amp;+IF(男子!L60="","",",円盤投")&amp;+IF(男子!M60="","",",ﾊﾝﾏｰ投")&amp;+IF(男子!N60="","",",やり投")&amp;+IF(男子!O60="","",",ジャベ")</f>
        <v/>
      </c>
      <c r="D44" s="280"/>
      <c r="E44" s="281"/>
      <c r="F44" s="179">
        <f>+IF((男子!U27+男子!P60)="","",(男子!U27+男子!P60))</f>
        <v>0</v>
      </c>
      <c r="H44" s="181" t="str">
        <f>IF(女子!C27="","",+女子!C27)</f>
        <v/>
      </c>
      <c r="I44" s="182" t="str">
        <f>IF(女子!D27="","",+女子!D27)</f>
        <v/>
      </c>
      <c r="J44" s="282" t="str">
        <f>+IF(女子!G27="","",",100m")&amp;+IF(女子!H27="","",",200m")&amp;+IF(女子!I27="","",",1年100ｍ")&amp;+IF(女子!J27="","",",400m")&amp;+IF(女子!K27="","",",800m")&amp;+IF(女子!L27="","",",1年800m")&amp;+IF(女子!M27="","",",1500m")&amp;+IF(女子!N27="","",",3000m")&amp;+IF(女子!O27="","",",5000m")&amp;+IF(女子!P27="","",",80mH")&amp;+IF(女子!Q27="","",",100mH")&amp;+IF(女子!R27="","",",OP100m")&amp;+IF(女子!S27="","",",OP1500m")&amp;+IF(女子!T27="","",",3000mW")&amp;+IF(女子!G60="","",",走高跳")&amp;+IF(女子!H60="","",",棒高跳")&amp;+IF(女子!I60="","",",走幅跳")&amp;+IF(女子!J60="","",",1年走幅跳")&amp;+IF(女子!K60="","",",砲丸投")&amp;+IF(女子!L60="","",",円盤投")&amp;+IF(女子!M60="","",",ﾊﾝﾏｰ投")&amp;+IF(女子!N60="","",",やり投")&amp;+IF(女子!O60="","",",ジャベ")</f>
        <v/>
      </c>
      <c r="K44" s="283"/>
      <c r="L44" s="284"/>
      <c r="M44" s="179">
        <f>+IF((女子!U27+女子!P60)="","",(女子!U27+女子!P60))</f>
        <v>0</v>
      </c>
    </row>
    <row r="45" spans="1:13" s="175" customFormat="1" ht="24.9" customHeight="1" x14ac:dyDescent="0.2">
      <c r="A45" s="181" t="str">
        <f>IF(男子!C28="","",+男子!C28)</f>
        <v/>
      </c>
      <c r="B45" s="182" t="str">
        <f>IF(男子!D28="","",+男子!D28)</f>
        <v/>
      </c>
      <c r="C45" s="279" t="str">
        <f>+IF(男子!G28="","",",100m")&amp;+IF(男子!H28="","",",200m")&amp;+IF(男子!I28="","",",1年100ｍ")&amp;+IF(男子!J28="","",",400m")&amp;+IF(男子!K28="","",",800m")&amp;+IF(男子!L28="","",",1年1500m")&amp;+IF(男子!M28="","",",1500m")&amp;+IF(男子!N28="","",",3000m")&amp;+IF(男子!O28="","",",5000m")&amp;+IF(男子!P28="","",",80mH")&amp;+IF(男子!Q28="","",",110mH")&amp;+IF(男子!R28="","",",OP100m")&amp;+IF(男子!S28="","",",OP1500m")&amp;+IF(男子!T28="","",",3000mW")&amp;+IF(男子!G61="","",",走高跳")&amp;+IF(男子!H61="","",",棒高跳")&amp;+IF(男子!I61="","",",走幅跳")&amp;+IF(男子!J61="","",",1年走幅跳")&amp;+IF(男子!K61="","",",砲丸投")&amp;+IF(男子!L61="","",",円盤投")&amp;+IF(男子!M61="","",",ﾊﾝﾏｰ投")&amp;+IF(男子!N61="","",",やり投")&amp;+IF(男子!O61="","",",ジャベ")</f>
        <v/>
      </c>
      <c r="D45" s="280"/>
      <c r="E45" s="281"/>
      <c r="F45" s="179">
        <f>+IF((男子!U28+男子!P61)="","",(男子!U28+男子!P61))</f>
        <v>0</v>
      </c>
      <c r="H45" s="181" t="str">
        <f>IF(女子!C28="","",+女子!C28)</f>
        <v/>
      </c>
      <c r="I45" s="182" t="str">
        <f>IF(女子!D28="","",+女子!D28)</f>
        <v/>
      </c>
      <c r="J45" s="282" t="str">
        <f>+IF(女子!G28="","",",100m")&amp;+IF(女子!H28="","",",200m")&amp;+IF(女子!I28="","",",1年100ｍ")&amp;+IF(女子!J28="","",",400m")&amp;+IF(女子!K28="","",",800m")&amp;+IF(女子!L28="","",",1年800m")&amp;+IF(女子!M28="","",",1500m")&amp;+IF(女子!N28="","",",3000m")&amp;+IF(女子!O28="","",",5000m")&amp;+IF(女子!P28="","",",80mH")&amp;+IF(女子!Q28="","",",100mH")&amp;+IF(女子!R28="","",",OP100m")&amp;+IF(女子!S28="","",",OP1500m")&amp;+IF(女子!T28="","",",3000mW")&amp;+IF(女子!G61="","",",走高跳")&amp;+IF(女子!H61="","",",棒高跳")&amp;+IF(女子!I61="","",",走幅跳")&amp;+IF(女子!J61="","",",1年走幅跳")&amp;+IF(女子!K61="","",",砲丸投")&amp;+IF(女子!L61="","",",円盤投")&amp;+IF(女子!M61="","",",ﾊﾝﾏｰ投")&amp;+IF(女子!N61="","",",やり投")&amp;+IF(女子!O61="","",",ジャベ")</f>
        <v/>
      </c>
      <c r="K45" s="283"/>
      <c r="L45" s="284"/>
      <c r="M45" s="179">
        <f>+IF((女子!U28+女子!P61)="","",(女子!U28+女子!P61))</f>
        <v>0</v>
      </c>
    </row>
    <row r="46" spans="1:13" s="175" customFormat="1" ht="24.9" customHeight="1" x14ac:dyDescent="0.2">
      <c r="A46" s="181" t="str">
        <f>IF(男子!C29="","",+男子!C29)</f>
        <v/>
      </c>
      <c r="B46" s="182" t="str">
        <f>IF(男子!D29="","",+男子!D29)</f>
        <v/>
      </c>
      <c r="C46" s="279" t="str">
        <f>+IF(男子!G29="","",",100m")&amp;+IF(男子!H29="","",",200m")&amp;+IF(男子!I29="","",",1年100ｍ")&amp;+IF(男子!J29="","",",400m")&amp;+IF(男子!K29="","",",800m")&amp;+IF(男子!L29="","",",1年1500m")&amp;+IF(男子!M29="","",",1500m")&amp;+IF(男子!N29="","",",3000m")&amp;+IF(男子!O29="","",",5000m")&amp;+IF(男子!P29="","",",80mH")&amp;+IF(男子!Q29="","",",110mH")&amp;+IF(男子!R29="","",",OP100m")&amp;+IF(男子!S29="","",",OP1500m")&amp;+IF(男子!T29="","",",3000mW")&amp;+IF(男子!G62="","",",走高跳")&amp;+IF(男子!H62="","",",棒高跳")&amp;+IF(男子!I62="","",",走幅跳")&amp;+IF(男子!J62="","",",1年走幅跳")&amp;+IF(男子!K62="","",",砲丸投")&amp;+IF(男子!L62="","",",円盤投")&amp;+IF(男子!M62="","",",ﾊﾝﾏｰ投")&amp;+IF(男子!N62="","",",やり投")&amp;+IF(男子!O62="","",",ジャベ")</f>
        <v/>
      </c>
      <c r="D46" s="280"/>
      <c r="E46" s="281"/>
      <c r="F46" s="179">
        <f>+IF((男子!U29+男子!P62)="","",(男子!U29+男子!P62))</f>
        <v>0</v>
      </c>
      <c r="H46" s="181" t="str">
        <f>IF(女子!C29="","",+女子!C29)</f>
        <v/>
      </c>
      <c r="I46" s="182" t="str">
        <f>IF(女子!D29="","",+女子!D29)</f>
        <v/>
      </c>
      <c r="J46" s="282" t="str">
        <f>+IF(女子!G29="","",",100m")&amp;+IF(女子!H29="","",",200m")&amp;+IF(女子!I29="","",",1年100ｍ")&amp;+IF(女子!J29="","",",400m")&amp;+IF(女子!K29="","",",800m")&amp;+IF(女子!L29="","",",1年800m")&amp;+IF(女子!M29="","",",1500m")&amp;+IF(女子!N29="","",",3000m")&amp;+IF(女子!O29="","",",5000m")&amp;+IF(女子!P29="","",",80mH")&amp;+IF(女子!Q29="","",",100mH")&amp;+IF(女子!R29="","",",OP100m")&amp;+IF(女子!S29="","",",OP1500m")&amp;+IF(女子!T29="","",",3000mW")&amp;+IF(女子!G62="","",",走高跳")&amp;+IF(女子!H62="","",",棒高跳")&amp;+IF(女子!I62="","",",走幅跳")&amp;+IF(女子!J62="","",",1年走幅跳")&amp;+IF(女子!K62="","",",砲丸投")&amp;+IF(女子!L62="","",",円盤投")&amp;+IF(女子!M62="","",",ﾊﾝﾏｰ投")&amp;+IF(女子!N62="","",",やり投")&amp;+IF(女子!O62="","",",ジャベ")</f>
        <v/>
      </c>
      <c r="K46" s="283"/>
      <c r="L46" s="284"/>
      <c r="M46" s="179">
        <f>+IF((女子!U29+女子!P62)="","",(女子!U29+女子!P62))</f>
        <v>0</v>
      </c>
    </row>
    <row r="47" spans="1:13" s="175" customFormat="1" ht="24.9" customHeight="1" x14ac:dyDescent="0.2">
      <c r="A47" s="181" t="str">
        <f>IF(男子!C30="","",+男子!C30)</f>
        <v/>
      </c>
      <c r="B47" s="182" t="str">
        <f>IF(男子!D30="","",+男子!D30)</f>
        <v/>
      </c>
      <c r="C47" s="279" t="str">
        <f>+IF(男子!G30="","",",100m")&amp;+IF(男子!H30="","",",200m")&amp;+IF(男子!I30="","",",1年100ｍ")&amp;+IF(男子!J30="","",",400m")&amp;+IF(男子!K30="","",",800m")&amp;+IF(男子!L30="","",",1年1500m")&amp;+IF(男子!M30="","",",1500m")&amp;+IF(男子!N30="","",",3000m")&amp;+IF(男子!O30="","",",5000m")&amp;+IF(男子!P30="","",",80mH")&amp;+IF(男子!Q30="","",",110mH")&amp;+IF(男子!R30="","",",OP100m")&amp;+IF(男子!S30="","",",OP1500m")&amp;+IF(男子!T30="","",",3000mW")&amp;+IF(男子!G63="","",",走高跳")&amp;+IF(男子!H63="","",",棒高跳")&amp;+IF(男子!I63="","",",走幅跳")&amp;+IF(男子!J63="","",",1年走幅跳")&amp;+IF(男子!K63="","",",砲丸投")&amp;+IF(男子!L63="","",",円盤投")&amp;+IF(男子!M63="","",",ﾊﾝﾏｰ投")&amp;+IF(男子!N63="","",",やり投")&amp;+IF(男子!O63="","",",ジャベ")</f>
        <v/>
      </c>
      <c r="D47" s="280"/>
      <c r="E47" s="281"/>
      <c r="F47" s="179">
        <f>+IF((男子!U30+男子!P63)="","",(男子!U30+男子!P63))</f>
        <v>0</v>
      </c>
      <c r="H47" s="181" t="str">
        <f>IF(女子!C30="","",+女子!C30)</f>
        <v/>
      </c>
      <c r="I47" s="182" t="str">
        <f>IF(女子!D30="","",+女子!D30)</f>
        <v/>
      </c>
      <c r="J47" s="282" t="str">
        <f>+IF(女子!G30="","",",100m")&amp;+IF(女子!H30="","",",200m")&amp;+IF(女子!I30="","",",1年100ｍ")&amp;+IF(女子!J30="","",",400m")&amp;+IF(女子!K30="","",",800m")&amp;+IF(女子!L30="","",",1年800m")&amp;+IF(女子!M30="","",",1500m")&amp;+IF(女子!N30="","",",3000m")&amp;+IF(女子!O30="","",",5000m")&amp;+IF(女子!P30="","",",80mH")&amp;+IF(女子!Q30="","",",100mH")&amp;+IF(女子!R30="","",",OP100m")&amp;+IF(女子!S30="","",",OP1500m")&amp;+IF(女子!T30="","",",3000mW")&amp;+IF(女子!G63="","",",走高跳")&amp;+IF(女子!H63="","",",棒高跳")&amp;+IF(女子!I63="","",",走幅跳")&amp;+IF(女子!J63="","",",1年走幅跳")&amp;+IF(女子!K63="","",",砲丸投")&amp;+IF(女子!L63="","",",円盤投")&amp;+IF(女子!M63="","",",ﾊﾝﾏｰ投")&amp;+IF(女子!N63="","",",やり投")&amp;+IF(女子!O63="","",",ジャベ")</f>
        <v/>
      </c>
      <c r="K47" s="283"/>
      <c r="L47" s="284"/>
      <c r="M47" s="179">
        <f>+IF((女子!U30+女子!P63)="","",(女子!U30+女子!P63))</f>
        <v>0</v>
      </c>
    </row>
    <row r="48" spans="1:13" s="175" customFormat="1" ht="24.9" customHeight="1" x14ac:dyDescent="0.2">
      <c r="A48" s="181" t="str">
        <f>IF(男子!C31="","",+男子!C31)</f>
        <v/>
      </c>
      <c r="B48" s="182" t="str">
        <f>IF(男子!D31="","",+男子!D31)</f>
        <v/>
      </c>
      <c r="C48" s="279" t="str">
        <f>+IF(男子!G31="","",",100m")&amp;+IF(男子!H31="","",",200m")&amp;+IF(男子!I31="","",",1年100ｍ")&amp;+IF(男子!J31="","",",400m")&amp;+IF(男子!K31="","",",800m")&amp;+IF(男子!L31="","",",1年1500m")&amp;+IF(男子!M31="","",",1500m")&amp;+IF(男子!N31="","",",3000m")&amp;+IF(男子!O31="","",",5000m")&amp;+IF(男子!P31="","",",80mH")&amp;+IF(男子!Q31="","",",110mH")&amp;+IF(男子!R31="","",",OP100m")&amp;+IF(男子!S31="","",",OP1500m")&amp;+IF(男子!T31="","",",3000mW")&amp;+IF(男子!G64="","",",走高跳")&amp;+IF(男子!H64="","",",棒高跳")&amp;+IF(男子!I64="","",",走幅跳")&amp;+IF(男子!J64="","",",1年走幅跳")&amp;+IF(男子!K64="","",",砲丸投")&amp;+IF(男子!L64="","",",円盤投")&amp;+IF(男子!M64="","",",ﾊﾝﾏｰ投")&amp;+IF(男子!N64="","",",やり投")&amp;+IF(男子!O64="","",",ジャベ")</f>
        <v/>
      </c>
      <c r="D48" s="280"/>
      <c r="E48" s="281"/>
      <c r="F48" s="179">
        <f>+IF((男子!U31+男子!P64)="","",(男子!U31+男子!P64))</f>
        <v>0</v>
      </c>
      <c r="H48" s="181" t="str">
        <f>IF(女子!C31="","",+女子!C31)</f>
        <v/>
      </c>
      <c r="I48" s="182" t="str">
        <f>IF(女子!D31="","",+女子!D31)</f>
        <v/>
      </c>
      <c r="J48" s="282" t="str">
        <f>+IF(女子!G31="","",",100m")&amp;+IF(女子!H31="","",",200m")&amp;+IF(女子!I31="","",",1年100ｍ")&amp;+IF(女子!J31="","",",400m")&amp;+IF(女子!K31="","",",800m")&amp;+IF(女子!L31="","",",1年800m")&amp;+IF(女子!M31="","",",1500m")&amp;+IF(女子!N31="","",",3000m")&amp;+IF(女子!O31="","",",5000m")&amp;+IF(女子!P31="","",",80mH")&amp;+IF(女子!Q31="","",",100mH")&amp;+IF(女子!R31="","",",OP100m")&amp;+IF(女子!S31="","",",OP1500m")&amp;+IF(女子!T31="","",",3000mW")&amp;+IF(女子!G64="","",",走高跳")&amp;+IF(女子!H64="","",",棒高跳")&amp;+IF(女子!I64="","",",走幅跳")&amp;+IF(女子!J64="","",",1年走幅跳")&amp;+IF(女子!K64="","",",砲丸投")&amp;+IF(女子!L64="","",",円盤投")&amp;+IF(女子!M64="","",",ﾊﾝﾏｰ投")&amp;+IF(女子!N64="","",",やり投")&amp;+IF(女子!O64="","",",ジャベ")</f>
        <v/>
      </c>
      <c r="K48" s="283"/>
      <c r="L48" s="284"/>
      <c r="M48" s="179">
        <f>+IF((女子!U31+女子!P64)="","",(女子!U31+女子!P64))</f>
        <v>0</v>
      </c>
    </row>
    <row r="49" spans="1:13" s="175" customFormat="1" ht="24.9" customHeight="1" x14ac:dyDescent="0.2">
      <c r="A49" s="181" t="str">
        <f>IF(男子!C32="","",+男子!C32)</f>
        <v/>
      </c>
      <c r="B49" s="182" t="str">
        <f>IF(男子!D32="","",+男子!D32)</f>
        <v/>
      </c>
      <c r="C49" s="279" t="str">
        <f>+IF(男子!G32="","",",100m")&amp;+IF(男子!H32="","",",200m")&amp;+IF(男子!I32="","",",1年100ｍ")&amp;+IF(男子!J32="","",",400m")&amp;+IF(男子!K32="","",",800m")&amp;+IF(男子!L32="","",",1年1500m")&amp;+IF(男子!M32="","",",1500m")&amp;+IF(男子!N32="","",",3000m")&amp;+IF(男子!O32="","",",5000m")&amp;+IF(男子!P32="","",",80mH")&amp;+IF(男子!Q32="","",",110mH")&amp;+IF(男子!R32="","",",OP100m")&amp;+IF(男子!S32="","",",OP1500m")&amp;+IF(男子!T32="","",",3000mW")&amp;+IF(男子!G65="","",",走高跳")&amp;+IF(男子!H65="","",",棒高跳")&amp;+IF(男子!I65="","",",走幅跳")&amp;+IF(男子!J65="","",",1年走幅跳")&amp;+IF(男子!K65="","",",砲丸投")&amp;+IF(男子!L65="","",",円盤投")&amp;+IF(男子!M65="","",",ﾊﾝﾏｰ投")&amp;+IF(男子!N65="","",",やり投")&amp;+IF(男子!O65="","",",ジャベ")</f>
        <v/>
      </c>
      <c r="D49" s="280"/>
      <c r="E49" s="281"/>
      <c r="F49" s="179">
        <f>+IF((男子!U32+男子!P65)="","",(男子!U32+男子!P65))</f>
        <v>0</v>
      </c>
      <c r="H49" s="181" t="str">
        <f>IF(女子!C32="","",+女子!C32)</f>
        <v/>
      </c>
      <c r="I49" s="182" t="str">
        <f>IF(女子!D32="","",+女子!D32)</f>
        <v/>
      </c>
      <c r="J49" s="282" t="str">
        <f>+IF(女子!G32="","",",100m")&amp;+IF(女子!H32="","",",200m")&amp;+IF(女子!I32="","",",1年100ｍ")&amp;+IF(女子!J32="","",",400m")&amp;+IF(女子!K32="","",",800m")&amp;+IF(女子!L32="","",",1年800m")&amp;+IF(女子!M32="","",",1500m")&amp;+IF(女子!N32="","",",3000m")&amp;+IF(女子!O32="","",",5000m")&amp;+IF(女子!P32="","",",80mH")&amp;+IF(女子!Q32="","",",100mH")&amp;+IF(女子!R32="","",",OP100m")&amp;+IF(女子!S32="","",",OP1500m")&amp;+IF(女子!T32="","",",3000mW")&amp;+IF(女子!G65="","",",走高跳")&amp;+IF(女子!H65="","",",棒高跳")&amp;+IF(女子!I65="","",",走幅跳")&amp;+IF(女子!J65="","",",1年走幅跳")&amp;+IF(女子!K65="","",",砲丸投")&amp;+IF(女子!L65="","",",円盤投")&amp;+IF(女子!M65="","",",ﾊﾝﾏｰ投")&amp;+IF(女子!N65="","",",やり投")&amp;+IF(女子!O65="","",",ジャベ")</f>
        <v/>
      </c>
      <c r="K49" s="283"/>
      <c r="L49" s="284"/>
      <c r="M49" s="179">
        <f>+IF((女子!U32+女子!P65)="","",(女子!U32+女子!P65))</f>
        <v>0</v>
      </c>
    </row>
    <row r="50" spans="1:13" s="175" customFormat="1" ht="24.9" customHeight="1" x14ac:dyDescent="0.2">
      <c r="A50" s="181" t="str">
        <f>IF(男子!C33="","",+男子!C33)</f>
        <v/>
      </c>
      <c r="B50" s="182" t="str">
        <f>IF(男子!D33="","",+男子!D33)</f>
        <v/>
      </c>
      <c r="C50" s="279" t="str">
        <f>+IF(男子!G33="","",",100m")&amp;+IF(男子!H33="","",",200m")&amp;+IF(男子!I33="","",",1年100ｍ")&amp;+IF(男子!J33="","",",400m")&amp;+IF(男子!K33="","",",800m")&amp;+IF(男子!L33="","",",1年1500m")&amp;+IF(男子!M33="","",",1500m")&amp;+IF(男子!N33="","",",3000m")&amp;+IF(男子!O33="","",",5000m")&amp;+IF(男子!P33="","",",80mH")&amp;+IF(男子!Q33="","",",110mH")&amp;+IF(男子!R33="","",",OP100m")&amp;+IF(男子!S33="","",",OP1500m")&amp;+IF(男子!T33="","",",3000mW")&amp;+IF(男子!G66="","",",走高跳")&amp;+IF(男子!H66="","",",棒高跳")&amp;+IF(男子!I66="","",",走幅跳")&amp;+IF(男子!J66="","",",1年走幅跳")&amp;+IF(男子!K66="","",",砲丸投")&amp;+IF(男子!L66="","",",円盤投")&amp;+IF(男子!M66="","",",ﾊﾝﾏｰ投")&amp;+IF(男子!N66="","",",やり投")&amp;+IF(男子!O66="","",",ジャベ")</f>
        <v/>
      </c>
      <c r="D50" s="280"/>
      <c r="E50" s="281"/>
      <c r="F50" s="179">
        <f>+IF((男子!U33+男子!P66)="","",(男子!U33+男子!P66))</f>
        <v>0</v>
      </c>
      <c r="H50" s="181" t="str">
        <f>IF(女子!C33="","",+女子!C33)</f>
        <v/>
      </c>
      <c r="I50" s="182" t="str">
        <f>IF(女子!D33="","",+女子!D33)</f>
        <v/>
      </c>
      <c r="J50" s="282" t="str">
        <f>+IF(女子!G33="","",",100m")&amp;+IF(女子!H33="","",",200m")&amp;+IF(女子!I33="","",",1年100ｍ")&amp;+IF(女子!J33="","",",400m")&amp;+IF(女子!K33="","",",800m")&amp;+IF(女子!L33="","",",1年800m")&amp;+IF(女子!M33="","",",1500m")&amp;+IF(女子!N33="","",",3000m")&amp;+IF(女子!O33="","",",5000m")&amp;+IF(女子!P33="","",",80mH")&amp;+IF(女子!Q33="","",",100mH")&amp;+IF(女子!R33="","",",OP100m")&amp;+IF(女子!S33="","",",OP1500m")&amp;+IF(女子!T33="","",",3000mW")&amp;+IF(女子!G66="","",",走高跳")&amp;+IF(女子!H66="","",",棒高跳")&amp;+IF(女子!I66="","",",走幅跳")&amp;+IF(女子!J66="","",",1年走幅跳")&amp;+IF(女子!K66="","",",砲丸投")&amp;+IF(女子!L66="","",",円盤投")&amp;+IF(女子!M66="","",",ﾊﾝﾏｰ投")&amp;+IF(女子!N66="","",",やり投")&amp;+IF(女子!O66="","",",ジャベ")</f>
        <v/>
      </c>
      <c r="K50" s="283"/>
      <c r="L50" s="284"/>
      <c r="M50" s="179">
        <f>+IF((女子!U33+女子!P66)="","",(女子!U33+女子!P66))</f>
        <v>0</v>
      </c>
    </row>
    <row r="51" spans="1:13" s="175" customFormat="1" ht="24.9" customHeight="1" x14ac:dyDescent="0.2">
      <c r="A51" s="181" t="str">
        <f>IF(男子!C34="","",+男子!C34)</f>
        <v/>
      </c>
      <c r="B51" s="182" t="str">
        <f>IF(男子!D34="","",+男子!D34)</f>
        <v/>
      </c>
      <c r="C51" s="279" t="str">
        <f>+IF(男子!G34="","",",100m")&amp;+IF(男子!H34="","",",200m")&amp;+IF(男子!I34="","",",1年100ｍ")&amp;+IF(男子!J34="","",",400m")&amp;+IF(男子!K34="","",",800m")&amp;+IF(男子!L34="","",",1年1500m")&amp;+IF(男子!M34="","",",1500m")&amp;+IF(男子!N34="","",",3000m")&amp;+IF(男子!O34="","",",5000m")&amp;+IF(男子!P34="","",",80mH")&amp;+IF(男子!Q34="","",",110mH")&amp;+IF(男子!R34="","",",OP100m")&amp;+IF(男子!S34="","",",OP1500m")&amp;+IF(男子!T34="","",",3000mW")&amp;+IF(男子!G67="","",",走高跳")&amp;+IF(男子!H67="","",",棒高跳")&amp;+IF(男子!I67="","",",走幅跳")&amp;+IF(男子!J67="","",",1年走幅跳")&amp;+IF(男子!K67="","",",砲丸投")&amp;+IF(男子!L67="","",",円盤投")&amp;+IF(男子!M67="","",",ﾊﾝﾏｰ投")&amp;+IF(男子!N67="","",",やり投")&amp;+IF(男子!O67="","",",ジャベ")</f>
        <v/>
      </c>
      <c r="D51" s="280"/>
      <c r="E51" s="281"/>
      <c r="F51" s="179">
        <f>+IF((男子!U34+男子!P67)="","",(男子!U34+男子!P67))</f>
        <v>0</v>
      </c>
      <c r="H51" s="181" t="str">
        <f>IF(女子!C34="","",+女子!C34)</f>
        <v/>
      </c>
      <c r="I51" s="182" t="str">
        <f>IF(女子!D34="","",+女子!D34)</f>
        <v/>
      </c>
      <c r="J51" s="282" t="str">
        <f>+IF(女子!G34="","",",100m")&amp;+IF(女子!H34="","",",200m")&amp;+IF(女子!I34="","",",1年100ｍ")&amp;+IF(女子!J34="","",",400m")&amp;+IF(女子!K34="","",",800m")&amp;+IF(女子!L34="","",",1年800m")&amp;+IF(女子!M34="","",",1500m")&amp;+IF(女子!N34="","",",3000m")&amp;+IF(女子!O34="","",",5000m")&amp;+IF(女子!P34="","",",80mH")&amp;+IF(女子!Q34="","",",100mH")&amp;+IF(女子!R34="","",",OP100m")&amp;+IF(女子!S34="","",",OP1500m")&amp;+IF(女子!T34="","",",3000mW")&amp;+IF(女子!G67="","",",走高跳")&amp;+IF(女子!H67="","",",棒高跳")&amp;+IF(女子!I67="","",",走幅跳")&amp;+IF(女子!J67="","",",1年走幅跳")&amp;+IF(女子!K67="","",",砲丸投")&amp;+IF(女子!L67="","",",円盤投")&amp;+IF(女子!M67="","",",ﾊﾝﾏｰ投")&amp;+IF(女子!N67="","",",やり投")&amp;+IF(女子!O67="","",",ジャベ")</f>
        <v/>
      </c>
      <c r="K51" s="283"/>
      <c r="L51" s="284"/>
      <c r="M51" s="179">
        <f>+IF((女子!U34+女子!P67)="","",(女子!U34+女子!P67))</f>
        <v>0</v>
      </c>
    </row>
    <row r="52" spans="1:13" s="175" customFormat="1" ht="10.95" customHeight="1" x14ac:dyDescent="0.2"/>
    <row r="53" spans="1:13" s="175" customFormat="1" ht="24.9" customHeight="1" x14ac:dyDescent="0.2">
      <c r="A53" s="183" t="s">
        <v>183</v>
      </c>
      <c r="B53" s="173"/>
      <c r="C53" s="173"/>
    </row>
    <row r="54" spans="1:13" s="175" customFormat="1" ht="24.9" customHeight="1" x14ac:dyDescent="0.2">
      <c r="A54" s="191" t="s">
        <v>154</v>
      </c>
      <c r="B54" s="191"/>
      <c r="C54" s="184"/>
      <c r="D54" s="184"/>
      <c r="E54" s="184"/>
      <c r="F54" s="184"/>
      <c r="H54" s="192" t="s">
        <v>155</v>
      </c>
      <c r="I54" s="192"/>
      <c r="J54" s="184"/>
      <c r="K54" s="184"/>
      <c r="L54" s="184"/>
      <c r="M54" s="184"/>
    </row>
    <row r="55" spans="1:13" s="175" customFormat="1" ht="24.9" customHeight="1" x14ac:dyDescent="0.2">
      <c r="A55" s="185" t="s">
        <v>177</v>
      </c>
      <c r="B55" s="294" t="str">
        <f>+IF(男女リレー!F7="","",(男女リレー!F7))&amp;" , "&amp;+IF(男女リレー!I7="","",(男女リレー!I7))&amp;" , "&amp;+IF(男女リレー!L7="","",(男女リレー!L7))&amp;" , "&amp;+IF(男女リレー!O7="","",(男女リレー!O7))&amp;" , "&amp;+IF(男女リレー!R7="","",(男女リレー!R7))&amp;" , "&amp;+IF(男女リレー!U7="","",(男女リレー!U7))</f>
        <v xml:space="preserve"> ,  ,  ,  ,  , </v>
      </c>
      <c r="C55" s="295"/>
      <c r="D55" s="295"/>
      <c r="E55" s="295"/>
      <c r="F55" s="296"/>
      <c r="H55" s="185" t="s">
        <v>177</v>
      </c>
      <c r="I55" s="294" t="str">
        <f>+IF(男女リレー!F40="","",(男女リレー!F40))&amp;" , "&amp;+IF(男女リレー!I40="","",(男女リレー!I40))&amp;" , "&amp;+IF(男女リレー!L40="","",(男女リレー!L40))&amp;" , "&amp;+IF(男女リレー!O40="","",(男女リレー!O40))&amp;" , "&amp;+IF(男女リレー!R40="","",(男女リレー!R40))&amp;" , "&amp;+IF(男女リレー!U40="","",(男女リレー!U40))</f>
        <v xml:space="preserve"> ,  ,  ,  ,  , </v>
      </c>
      <c r="J55" s="295"/>
      <c r="K55" s="295"/>
      <c r="L55" s="295"/>
      <c r="M55" s="296"/>
    </row>
    <row r="56" spans="1:13" s="175" customFormat="1" ht="24.9" customHeight="1" x14ac:dyDescent="0.2">
      <c r="A56" s="185" t="s">
        <v>178</v>
      </c>
      <c r="B56" s="294" t="str">
        <f>+IF(男女リレー!F18="","",(男女リレー!F18))&amp;" , "&amp;+IF(男女リレー!I18="","",(男女リレー!I18))&amp;" , "&amp;+IF(男女リレー!L18="","",(男女リレー!L18))&amp;" , "&amp;+IF(男女リレー!O18="","",(男女リレー!O18))&amp;" , "&amp;+IF(男女リレー!R18="","",(男女リレー!R18))&amp;" , "&amp;+IF(男女リレー!U18="","",(男女リレー!U18))</f>
        <v xml:space="preserve"> ,  ,  ,  ,  , </v>
      </c>
      <c r="C56" s="295"/>
      <c r="D56" s="295"/>
      <c r="E56" s="295"/>
      <c r="F56" s="296"/>
      <c r="H56" s="185" t="s">
        <v>178</v>
      </c>
      <c r="I56" s="294" t="str">
        <f>+IF(男女リレー!F51="","",(男女リレー!F51))&amp;" , "&amp;+IF(男女リレー!I51="","",(男女リレー!I51))&amp;" , "&amp;+IF(男女リレー!L51="","",(男女リレー!L51))&amp;" , "&amp;+IF(男女リレー!O51="","",(男女リレー!O51))&amp;" , "&amp;+IF(男女リレー!R51="","",(男女リレー!R51))&amp;" , "&amp;+IF(男女リレー!U51="","",(男女リレー!U51))</f>
        <v xml:space="preserve"> ,  ,  ,  ,  , </v>
      </c>
      <c r="J56" s="295"/>
      <c r="K56" s="295"/>
      <c r="L56" s="295"/>
      <c r="M56" s="296"/>
    </row>
    <row r="57" spans="1:13" s="175" customFormat="1" ht="24.9" customHeight="1" x14ac:dyDescent="0.2">
      <c r="B57" s="186"/>
      <c r="C57" s="186"/>
      <c r="D57" s="186"/>
      <c r="E57" s="186"/>
      <c r="F57" s="186"/>
      <c r="H57" s="187"/>
      <c r="I57" s="186"/>
      <c r="J57" s="186"/>
      <c r="K57" s="186"/>
      <c r="L57" s="186"/>
      <c r="M57" s="186"/>
    </row>
    <row r="58" spans="1:13" s="175" customFormat="1" ht="24.9" customHeight="1" x14ac:dyDescent="0.2">
      <c r="A58" s="183" t="s">
        <v>185</v>
      </c>
      <c r="D58" s="171"/>
      <c r="F58" s="186"/>
      <c r="H58" s="188"/>
      <c r="I58" s="188"/>
      <c r="J58" s="186"/>
      <c r="K58" s="186"/>
      <c r="L58" s="186"/>
      <c r="M58" s="186"/>
    </row>
    <row r="59" spans="1:13" s="175" customFormat="1" ht="24.9" customHeight="1" x14ac:dyDescent="0.2">
      <c r="A59" s="290">
        <f>はじめに出場選手の入力!Q36</f>
        <v>0</v>
      </c>
      <c r="B59" s="291"/>
      <c r="C59" s="290">
        <f>はじめに出場選手の入力!Q37</f>
        <v>0</v>
      </c>
      <c r="D59" s="291"/>
      <c r="E59" s="290">
        <f>はじめに出場選手の入力!Q38</f>
        <v>0</v>
      </c>
      <c r="F59" s="291"/>
      <c r="G59" s="174"/>
      <c r="H59" s="174"/>
      <c r="L59" s="186"/>
      <c r="M59" s="186"/>
    </row>
    <row r="60" spans="1:13" s="175" customFormat="1" ht="24.9" customHeight="1" x14ac:dyDescent="0.2">
      <c r="D60" s="292"/>
      <c r="E60" s="292"/>
      <c r="F60" s="292"/>
      <c r="H60" s="176"/>
      <c r="I60" s="173"/>
      <c r="J60" s="173"/>
      <c r="K60" s="178"/>
      <c r="L60" s="186"/>
      <c r="M60" s="186"/>
    </row>
    <row r="61" spans="1:13" ht="15" customHeight="1" x14ac:dyDescent="0.2"/>
    <row r="62" spans="1:13" ht="52.2" customHeight="1" x14ac:dyDescent="0.2">
      <c r="A62" s="277" t="s">
        <v>179</v>
      </c>
      <c r="B62" s="277"/>
      <c r="C62" s="277"/>
      <c r="D62" s="277"/>
      <c r="E62" s="277"/>
      <c r="F62" s="277"/>
      <c r="G62" s="277"/>
      <c r="H62" s="277"/>
      <c r="I62" s="277"/>
      <c r="J62" s="277"/>
      <c r="K62" s="277"/>
      <c r="L62" s="277"/>
      <c r="M62" s="277"/>
    </row>
    <row r="63" spans="1:13" ht="10.95" customHeight="1" x14ac:dyDescent="0.2"/>
    <row r="64" spans="1:13" ht="10.95" customHeight="1" x14ac:dyDescent="0.2"/>
    <row r="73" spans="3:5" ht="13.35" customHeight="1" x14ac:dyDescent="0.2">
      <c r="C73" s="278" t="str">
        <f>+IF(男女リレー!F38="","",(男女リレー!F38))&amp;" , "&amp;+IF(男女リレー!I38="","",(男女リレー!I38))&amp;" , "&amp;+IF(男女リレー!L38="","",(男女リレー!L38))&amp;" , "&amp;+IF(男女リレー!O38="","",(男女リレー!O38))&amp;" , "&amp;+IF(男女リレー!R38="","",(男女リレー!R38))&amp;" , "&amp;+IF(男女リレー!U38="","",(男女リレー!U38))</f>
        <v xml:space="preserve"> ,  ,  ,  ,  , </v>
      </c>
      <c r="D73" s="278"/>
      <c r="E73" s="278"/>
    </row>
    <row r="74" spans="3:5" ht="13.35" customHeight="1" x14ac:dyDescent="0.2">
      <c r="C74" s="278" t="str">
        <f>+IF(男女リレー!F39="","",(男女リレー!F39))&amp;" , "&amp;+IF(男女リレー!I39="","",(男女リレー!I39))&amp;" , "&amp;+IF(男女リレー!L39="","",(男女リレー!L39))&amp;" , "&amp;+IF(男女リレー!O39="","",(男女リレー!O39))&amp;" , "&amp;+IF(男女リレー!R39="","",(男女リレー!R39))&amp;" , "&amp;+IF(男女リレー!U39="","",(男女リレー!U39))</f>
        <v>氏名 , 氏名 , 氏名 , 氏名 , 氏名 , 氏名</v>
      </c>
      <c r="D74" s="278"/>
      <c r="E74" s="278"/>
    </row>
    <row r="75" spans="3:5" ht="13.35" customHeight="1" x14ac:dyDescent="0.2">
      <c r="C75" s="278" t="str">
        <f>+IF(男女リレー!F40="","",(男女リレー!F40))&amp;" , "&amp;+IF(男女リレー!I40="","",(男女リレー!I40))&amp;" , "&amp;+IF(男女リレー!L40="","",(男女リレー!L40))&amp;" , "&amp;+IF(男女リレー!O40="","",(男女リレー!O40))&amp;" , "&amp;+IF(男女リレー!R40="","",(男女リレー!R40))&amp;" , "&amp;+IF(男女リレー!U40="","",(男女リレー!U40))</f>
        <v xml:space="preserve"> ,  ,  ,  ,  , </v>
      </c>
      <c r="D75" s="278"/>
      <c r="E75" s="278"/>
    </row>
    <row r="76" spans="3:5" ht="13.35" customHeight="1" x14ac:dyDescent="0.2">
      <c r="C76" s="278" t="str">
        <f>+IF(男女リレー!F41="","",(男女リレー!F41))&amp;" , "&amp;+IF(男女リレー!I41="","",(男女リレー!I41))&amp;" , "&amp;+IF(男女リレー!L41="","",(男女リレー!L41))&amp;" , "&amp;+IF(男女リレー!O41="","",(男女リレー!O41))&amp;" , "&amp;+IF(男女リレー!R41="","",(男女リレー!R41))&amp;" , "&amp;+IF(男女リレー!U41="","",(男女リレー!U41))</f>
        <v xml:space="preserve"> ,  ,  ,  ,  , </v>
      </c>
      <c r="D76" s="278"/>
      <c r="E76" s="278"/>
    </row>
    <row r="77" spans="3:5" ht="13.35" customHeight="1" x14ac:dyDescent="0.2">
      <c r="C77" s="278" t="str">
        <f>+IF(男女リレー!F42="","",(男女リレー!F42))&amp;" , "&amp;+IF(男女リレー!I42="","",(男女リレー!I42))&amp;" , "&amp;+IF(男女リレー!L42="","",(男女リレー!L42))&amp;" , "&amp;+IF(男女リレー!O42="","",(男女リレー!O42))&amp;" , "&amp;+IF(男女リレー!R42="","",(男女リレー!R42))&amp;" , "&amp;+IF(男女リレー!U42="","",(男女リレー!U42))</f>
        <v xml:space="preserve"> ,  ,  ,  ,  , </v>
      </c>
      <c r="D77" s="278"/>
      <c r="E77" s="278"/>
    </row>
    <row r="78" spans="3:5" ht="13.35" customHeight="1" x14ac:dyDescent="0.2">
      <c r="C78" s="278" t="str">
        <f>+IF(男女リレー!F43="","",(男女リレー!F43))&amp;" , "&amp;+IF(男女リレー!I43="","",(男女リレー!I43))&amp;" , "&amp;+IF(男女リレー!L43="","",(男女リレー!L43))&amp;" , "&amp;+IF(男女リレー!O43="","",(男女リレー!O43))&amp;" , "&amp;+IF(男女リレー!R43="","",(男女リレー!R43))&amp;" , "&amp;+IF(男女リレー!U43="","",(男女リレー!U43))</f>
        <v xml:space="preserve"> ,  ,  ,  ,  , </v>
      </c>
      <c r="D78" s="278"/>
      <c r="E78" s="278"/>
    </row>
    <row r="79" spans="3:5" ht="13.35" customHeight="1" x14ac:dyDescent="0.2">
      <c r="C79" s="278" t="str">
        <f>+IF(男女リレー!F44="","",(男女リレー!F44))&amp;" , "&amp;+IF(男女リレー!I44="","",(男女リレー!I44))&amp;" , "&amp;+IF(男女リレー!L44="","",(男女リレー!L44))&amp;" , "&amp;+IF(男女リレー!O44="","",(男女リレー!O44))&amp;" , "&amp;+IF(男女リレー!R44="","",(男女リレー!R44))&amp;" , "&amp;+IF(男女リレー!U44="","",(男女リレー!U44))</f>
        <v xml:space="preserve"> ,  ,  ,  ,  , </v>
      </c>
      <c r="D79" s="278"/>
      <c r="E79" s="278"/>
    </row>
    <row r="80" spans="3:5" ht="13.35" customHeight="1" x14ac:dyDescent="0.2">
      <c r="C80" s="278" t="str">
        <f>+IF(男女リレー!F45="","",(男女リレー!F45))&amp;" , "&amp;+IF(男女リレー!I45="","",(男女リレー!I45))&amp;" , "&amp;+IF(男女リレー!L45="","",(男女リレー!L45))&amp;" , "&amp;+IF(男女リレー!O45="","",(男女リレー!O45))&amp;" , "&amp;+IF(男女リレー!R45="","",(男女リレー!R45))&amp;" , "&amp;+IF(男女リレー!U45="","",(男女リレー!U45))</f>
        <v xml:space="preserve"> ,  ,  ,  ,  , </v>
      </c>
      <c r="D80" s="278"/>
      <c r="E80" s="278"/>
    </row>
    <row r="81" spans="3:5" ht="13.35" customHeight="1" x14ac:dyDescent="0.2">
      <c r="C81" s="278" t="str">
        <f>+IF(男女リレー!F46="","",(男女リレー!F46))&amp;" , "&amp;+IF(男女リレー!I46="","",(男女リレー!I46))&amp;" , "&amp;+IF(男女リレー!L46="","",(男女リレー!L46))&amp;" , "&amp;+IF(男女リレー!O46="","",(男女リレー!O46))&amp;" , "&amp;+IF(男女リレー!R46="","",(男女リレー!R46))&amp;" , "&amp;+IF(男女リレー!U46="","",(男女リレー!U46))</f>
        <v xml:space="preserve"> ,  ,  ,  ,  , </v>
      </c>
      <c r="D81" s="278"/>
      <c r="E81" s="278"/>
    </row>
    <row r="82" spans="3:5" ht="13.35" customHeight="1" x14ac:dyDescent="0.2">
      <c r="C82" s="278" t="str">
        <f>+IF(男女リレー!F47="","",(男女リレー!F47))&amp;" , "&amp;+IF(男女リレー!I47="","",(男女リレー!I47))&amp;" , "&amp;+IF(男女リレー!L47="","",(男女リレー!L47))&amp;" , "&amp;+IF(男女リレー!O47="","",(男女リレー!O47))&amp;" , "&amp;+IF(男女リレー!R47="","",(男女リレー!R47))&amp;" , "&amp;+IF(男女リレー!U47="","",(男女リレー!U47))</f>
        <v xml:space="preserve"> ,  ,  ,  ,  , </v>
      </c>
      <c r="D82" s="278"/>
      <c r="E82" s="278"/>
    </row>
    <row r="83" spans="3:5" ht="13.35" customHeight="1" x14ac:dyDescent="0.2">
      <c r="C83" s="278" t="str">
        <f>+IF(男女リレー!F48="","",(男女リレー!F48))&amp;" , "&amp;+IF(男女リレー!I48="","",(男女リレー!I48))&amp;" , "&amp;+IF(男女リレー!L48="","",(男女リレー!L48))&amp;" , "&amp;+IF(男女リレー!O48="","",(男女リレー!O48))&amp;" , "&amp;+IF(男女リレー!R48="","",(男女リレー!R48))&amp;" , "&amp;+IF(男女リレー!U48="","",(男女リレー!U48))</f>
        <v xml:space="preserve"> ,  ,  ,  ,  , </v>
      </c>
      <c r="D83" s="278"/>
      <c r="E83" s="278"/>
    </row>
    <row r="84" spans="3:5" ht="13.35" customHeight="1" x14ac:dyDescent="0.2">
      <c r="C84" s="278" t="str">
        <f>+IF(男女リレー!F49="","",(男女リレー!F49))&amp;" , "&amp;+IF(男女リレー!I49="","",(男女リレー!I49))&amp;" , "&amp;+IF(男女リレー!L49="","",(男女リレー!L49))&amp;" , "&amp;+IF(男女リレー!O49="","",(男女リレー!O49))&amp;" , "&amp;+IF(男女リレー!R49="","",(男女リレー!R49))&amp;" , "&amp;+IF(男女リレー!U49="","",(男女リレー!U49))</f>
        <v xml:space="preserve"> ,  ,  ,  ,  , </v>
      </c>
      <c r="D84" s="278"/>
      <c r="E84" s="278"/>
    </row>
    <row r="85" spans="3:5" ht="13.35" customHeight="1" x14ac:dyDescent="0.2">
      <c r="C85" s="278" t="str">
        <f>+IF(男女リレー!F50="","",(男女リレー!F50))&amp;" , "&amp;+IF(男女リレー!I50="","",(男女リレー!I50))&amp;" , "&amp;+IF(男女リレー!L50="","",(男女リレー!L50))&amp;" , "&amp;+IF(男女リレー!O50="","",(男女リレー!O50))&amp;" , "&amp;+IF(男女リレー!R50="","",(男女リレー!R50))&amp;" , "&amp;+IF(男女リレー!U50="","",(男女リレー!U50))</f>
        <v>氏名 , 氏名 , 氏名 , 氏名 , 氏名 , 氏名</v>
      </c>
      <c r="D85" s="278"/>
      <c r="E85" s="278"/>
    </row>
    <row r="86" spans="3:5" ht="13.35" customHeight="1" x14ac:dyDescent="0.2">
      <c r="C86" s="278" t="str">
        <f>+IF(男女リレー!F51="","",(男女リレー!F51))&amp;" , "&amp;+IF(男女リレー!I51="","",(男女リレー!I51))&amp;" , "&amp;+IF(男女リレー!L51="","",(男女リレー!L51))&amp;" , "&amp;+IF(男女リレー!O51="","",(男女リレー!O51))&amp;" , "&amp;+IF(男女リレー!R51="","",(男女リレー!R51))&amp;" , "&amp;+IF(男女リレー!U51="","",(男女リレー!U51))</f>
        <v xml:space="preserve"> ,  ,  ,  ,  , </v>
      </c>
      <c r="D86" s="278"/>
      <c r="E86" s="278"/>
    </row>
    <row r="87" spans="3:5" ht="13.35" customHeight="1" x14ac:dyDescent="0.2">
      <c r="C87" s="278" t="str">
        <f>+IF(男女リレー!F52="","",(男女リレー!F52))&amp;" , "&amp;+IF(男女リレー!I52="","",(男女リレー!I52))&amp;" , "&amp;+IF(男女リレー!L52="","",(男女リレー!L52))&amp;" , "&amp;+IF(男女リレー!O52="","",(男女リレー!O52))&amp;" , "&amp;+IF(男女リレー!R52="","",(男女リレー!R52))&amp;" , "&amp;+IF(男女リレー!U52="","",(男女リレー!U52))</f>
        <v xml:space="preserve"> ,  ,  ,  ,  , </v>
      </c>
      <c r="D87" s="278"/>
      <c r="E87" s="278"/>
    </row>
    <row r="88" spans="3:5" ht="13.35" customHeight="1" x14ac:dyDescent="0.2">
      <c r="C88" s="278" t="str">
        <f>+IF(男女リレー!F53="","",(男女リレー!F53))&amp;" , "&amp;+IF(男女リレー!I53="","",(男女リレー!I53))&amp;" , "&amp;+IF(男女リレー!L53="","",(男女リレー!L53))&amp;" , "&amp;+IF(男女リレー!O53="","",(男女リレー!O53))&amp;" , "&amp;+IF(男女リレー!R53="","",(男女リレー!R53))&amp;" , "&amp;+IF(男女リレー!U53="","",(男女リレー!U53))</f>
        <v xml:space="preserve"> ,  ,  ,  ,  , </v>
      </c>
      <c r="D88" s="278"/>
      <c r="E88" s="278"/>
    </row>
    <row r="89" spans="3:5" ht="13.35" customHeight="1" x14ac:dyDescent="0.2">
      <c r="C89" s="278" t="str">
        <f>+IF(男女リレー!F54="","",(男女リレー!F54))&amp;" , "&amp;+IF(男女リレー!I54="","",(男女リレー!I54))&amp;" , "&amp;+IF(男女リレー!L54="","",(男女リレー!L54))&amp;" , "&amp;+IF(男女リレー!O54="","",(男女リレー!O54))&amp;" , "&amp;+IF(男女リレー!R54="","",(男女リレー!R54))&amp;" , "&amp;+IF(男女リレー!U54="","",(男女リレー!U54))</f>
        <v xml:space="preserve"> ,  ,  ,  ,  , </v>
      </c>
      <c r="D89" s="278"/>
      <c r="E89" s="278"/>
    </row>
    <row r="90" spans="3:5" ht="13.35" customHeight="1" x14ac:dyDescent="0.2">
      <c r="C90" s="278" t="str">
        <f>+IF(男女リレー!F55="","",(男女リレー!F55))&amp;" , "&amp;+IF(男女リレー!I55="","",(男女リレー!I55))&amp;" , "&amp;+IF(男女リレー!L55="","",(男女リレー!L55))&amp;" , "&amp;+IF(男女リレー!O55="","",(男女リレー!O55))&amp;" , "&amp;+IF(男女リレー!R55="","",(男女リレー!R55))&amp;" , "&amp;+IF(男女リレー!U55="","",(男女リレー!U55))</f>
        <v xml:space="preserve"> ,  ,  ,  ,  , </v>
      </c>
      <c r="D90" s="278"/>
      <c r="E90" s="278"/>
    </row>
    <row r="91" spans="3:5" ht="13.35" customHeight="1" x14ac:dyDescent="0.2">
      <c r="C91" s="278" t="str">
        <f>+IF(男女リレー!F56="","",(男女リレー!F56))&amp;" , "&amp;+IF(男女リレー!I56="","",(男女リレー!I56))&amp;" , "&amp;+IF(男女リレー!L56="","",(男女リレー!L56))&amp;" , "&amp;+IF(男女リレー!O56="","",(男女リレー!O56))&amp;" , "&amp;+IF(男女リレー!R56="","",(男女リレー!R56))&amp;" , "&amp;+IF(男女リレー!U56="","",(男女リレー!U56))</f>
        <v xml:space="preserve"> ,  ,  ,  ,  , </v>
      </c>
      <c r="D91" s="278"/>
      <c r="E91" s="278"/>
    </row>
    <row r="92" spans="3:5" ht="13.35" customHeight="1" x14ac:dyDescent="0.2">
      <c r="C92" s="278" t="str">
        <f>+IF(男女リレー!F57="","",(男女リレー!F57))&amp;" , "&amp;+IF(男女リレー!I57="","",(男女リレー!I57))&amp;" , "&amp;+IF(男女リレー!L57="","",(男女リレー!L57))&amp;" , "&amp;+IF(男女リレー!O57="","",(男女リレー!O57))&amp;" , "&amp;+IF(男女リレー!R57="","",(男女リレー!R57))&amp;" , "&amp;+IF(男女リレー!U57="","",(男女リレー!U57))</f>
        <v xml:space="preserve"> ,  ,  ,  ,  , </v>
      </c>
      <c r="D92" s="278"/>
      <c r="E92" s="278"/>
    </row>
    <row r="93" spans="3:5" ht="13.35" customHeight="1" x14ac:dyDescent="0.2">
      <c r="C93" s="278" t="str">
        <f>+IF(男女リレー!F58="","",(男女リレー!F58))&amp;" , "&amp;+IF(男女リレー!I58="","",(男女リレー!I58))&amp;" , "&amp;+IF(男女リレー!L58="","",(男女リレー!L58))&amp;" , "&amp;+IF(男女リレー!O58="","",(男女リレー!O58))&amp;" , "&amp;+IF(男女リレー!R58="","",(男女リレー!R58))&amp;" , "&amp;+IF(男女リレー!U58="","",(男女リレー!U58))</f>
        <v xml:space="preserve"> ,  ,  ,  ,  , </v>
      </c>
      <c r="D93" s="278"/>
      <c r="E93" s="278"/>
    </row>
    <row r="94" spans="3:5" ht="13.35" customHeight="1" x14ac:dyDescent="0.2">
      <c r="C94" s="278" t="str">
        <f>+IF(男女リレー!F59="","",(男女リレー!F59))&amp;" , "&amp;+IF(男女リレー!I59="","",(男女リレー!I59))&amp;" , "&amp;+IF(男女リレー!L59="","",(男女リレー!L59))&amp;" , "&amp;+IF(男女リレー!O59="","",(男女リレー!O59))&amp;" , "&amp;+IF(男女リレー!R59="","",(男女リレー!R59))&amp;" , "&amp;+IF(男女リレー!U59="","",(男女リレー!U59))</f>
        <v xml:space="preserve"> ,  ,  ,  ,  , </v>
      </c>
      <c r="D94" s="278"/>
      <c r="E94" s="278"/>
    </row>
    <row r="95" spans="3:5" ht="13.35" customHeight="1" x14ac:dyDescent="0.2">
      <c r="C95" s="278" t="str">
        <f>+IF(男女リレー!F60="","",(男女リレー!F60))&amp;" , "&amp;+IF(男女リレー!I60="","",(男女リレー!I60))&amp;" , "&amp;+IF(男女リレー!L60="","",(男女リレー!L60))&amp;" , "&amp;+IF(男女リレー!O60="","",(男女リレー!O60))&amp;" , "&amp;+IF(男女リレー!R60="","",(男女リレー!R60))&amp;" , "&amp;+IF(男女リレー!U60="","",(男女リレー!U60))</f>
        <v xml:space="preserve"> ,  ,  ,  ,  , </v>
      </c>
      <c r="D95" s="278"/>
      <c r="E95" s="278"/>
    </row>
    <row r="96" spans="3:5" ht="13.35" customHeight="1" x14ac:dyDescent="0.2">
      <c r="C96" s="278" t="str">
        <f>+IF(男女リレー!F61="","",(男女リレー!F61))&amp;" , "&amp;+IF(男女リレー!I61="","",(男女リレー!I61))&amp;" , "&amp;+IF(男女リレー!L61="","",(男女リレー!L61))&amp;" , "&amp;+IF(男女リレー!O61="","",(男女リレー!O61))&amp;" , "&amp;+IF(男女リレー!R61="","",(男女リレー!R61))&amp;" , "&amp;+IF(男女リレー!U61="","",(男女リレー!U61))</f>
        <v>氏名 , 氏名 , 氏名 , 氏名 , 氏名 , 氏名</v>
      </c>
      <c r="D96" s="278"/>
      <c r="E96" s="278"/>
    </row>
    <row r="97" spans="3:5" ht="13.35" customHeight="1" x14ac:dyDescent="0.2">
      <c r="C97" s="278" t="str">
        <f>+IF(男女リレー!F62="","",(男女リレー!F62))&amp;" , "&amp;+IF(男女リレー!I62="","",(男女リレー!I62))&amp;" , "&amp;+IF(男女リレー!L62="","",(男女リレー!L62))&amp;" , "&amp;+IF(男女リレー!O62="","",(男女リレー!O62))&amp;" , "&amp;+IF(男女リレー!R62="","",(男女リレー!R62))&amp;" , "&amp;+IF(男女リレー!U62="","",(男女リレー!U62))</f>
        <v xml:space="preserve"> ,  ,  ,  ,  , </v>
      </c>
      <c r="D97" s="278"/>
      <c r="E97" s="278"/>
    </row>
    <row r="98" spans="3:5" ht="13.35" customHeight="1" x14ac:dyDescent="0.2">
      <c r="C98" s="278" t="str">
        <f>+IF(男女リレー!F63="","",(男女リレー!F63))&amp;" , "&amp;+IF(男女リレー!I63="","",(男女リレー!I63))&amp;" , "&amp;+IF(男女リレー!L63="","",(男女リレー!L63))&amp;" , "&amp;+IF(男女リレー!O63="","",(男女リレー!O63))&amp;" , "&amp;+IF(男女リレー!R63="","",(男女リレー!R63))&amp;" , "&amp;+IF(男女リレー!U63="","",(男女リレー!U63))</f>
        <v xml:space="preserve"> ,  ,  ,  ,  , </v>
      </c>
      <c r="D98" s="278"/>
      <c r="E98" s="278"/>
    </row>
    <row r="99" spans="3:5" ht="13.35" customHeight="1" x14ac:dyDescent="0.2">
      <c r="C99" s="278" t="str">
        <f>+IF(男女リレー!F64="","",(男女リレー!F64))&amp;" , "&amp;+IF(男女リレー!I64="","",(男女リレー!I64))&amp;" , "&amp;+IF(男女リレー!L64="","",(男女リレー!L64))&amp;" , "&amp;+IF(男女リレー!O64="","",(男女リレー!O64))&amp;" , "&amp;+IF(男女リレー!R64="","",(男女リレー!R64))&amp;" , "&amp;+IF(男女リレー!U64="","",(男女リレー!U64))</f>
        <v xml:space="preserve"> ,  ,  ,  ,  , </v>
      </c>
      <c r="D99" s="278"/>
      <c r="E99" s="278"/>
    </row>
    <row r="100" spans="3:5" ht="13.35" customHeight="1" x14ac:dyDescent="0.2">
      <c r="C100" s="278" t="str">
        <f>+IF(男女リレー!F65="","",(男女リレー!F65))&amp;" , "&amp;+IF(男女リレー!I65="","",(男女リレー!I65))&amp;" , "&amp;+IF(男女リレー!L65="","",(男女リレー!L65))&amp;" , "&amp;+IF(男女リレー!O65="","",(男女リレー!O65))&amp;" , "&amp;+IF(男女リレー!R65="","",(男女リレー!R65))&amp;" , "&amp;+IF(男女リレー!U65="","",(男女リレー!U65))</f>
        <v xml:space="preserve"> ,  ,  ,  ,  , </v>
      </c>
      <c r="D100" s="278"/>
      <c r="E100" s="278"/>
    </row>
    <row r="101" spans="3:5" ht="13.35" customHeight="1" x14ac:dyDescent="0.2">
      <c r="C101" s="278" t="str">
        <f>+IF(男女リレー!F66="","",(男女リレー!F66))&amp;" , "&amp;+IF(男女リレー!I66="","",(男女リレー!I66))&amp;" , "&amp;+IF(男女リレー!L66="","",(男女リレー!L66))&amp;" , "&amp;+IF(男女リレー!O66="","",(男女リレー!O66))&amp;" , "&amp;+IF(男女リレー!R66="","",(男女リレー!R66))&amp;" , "&amp;+IF(男女リレー!U66="","",(男女リレー!U66))</f>
        <v xml:space="preserve"> ,  ,  ,  ,  , </v>
      </c>
      <c r="D101" s="278"/>
      <c r="E101" s="278"/>
    </row>
    <row r="102" spans="3:5" ht="13.35" customHeight="1" x14ac:dyDescent="0.2">
      <c r="C102" s="278" t="str">
        <f>+IF(男女リレー!F67="","",(男女リレー!F67))&amp;" , "&amp;+IF(男女リレー!I67="","",(男女リレー!I67))&amp;" , "&amp;+IF(男女リレー!L67="","",(男女リレー!L67))&amp;" , "&amp;+IF(男女リレー!O67="","",(男女リレー!O67))&amp;" , "&amp;+IF(男女リレー!R67="","",(男女リレー!R67))&amp;" , "&amp;+IF(男女リレー!U67="","",(男女リレー!U67))</f>
        <v xml:space="preserve"> ,  ,  ,  ,  , </v>
      </c>
      <c r="D102" s="278"/>
      <c r="E102" s="278"/>
    </row>
    <row r="103" spans="3:5" ht="13.35" customHeight="1" x14ac:dyDescent="0.2">
      <c r="C103" s="278" t="str">
        <f>+IF(男女リレー!F68="","",(男女リレー!F68))&amp;" , "&amp;+IF(男女リレー!I68="","",(男女リレー!I68))&amp;" , "&amp;+IF(男女リレー!L68="","",(男女リレー!L68))&amp;" , "&amp;+IF(男女リレー!O68="","",(男女リレー!O68))&amp;" , "&amp;+IF(男女リレー!R68="","",(男女リレー!R68))&amp;" , "&amp;+IF(男女リレー!U68="","",(男女リレー!U68))</f>
        <v xml:space="preserve"> ,  ,  ,  ,  , </v>
      </c>
      <c r="D103" s="278"/>
      <c r="E103" s="278"/>
    </row>
    <row r="104" spans="3:5" ht="13.35" customHeight="1" x14ac:dyDescent="0.2">
      <c r="C104" s="278" t="str">
        <f>+IF(男女リレー!F69="","",(男女リレー!F69))&amp;" , "&amp;+IF(男女リレー!I69="","",(男女リレー!I69))&amp;" , "&amp;+IF(男女リレー!L69="","",(男女リレー!L69))&amp;" , "&amp;+IF(男女リレー!O69="","",(男女リレー!O69))&amp;" , "&amp;+IF(男女リレー!R69="","",(男女リレー!R69))&amp;" , "&amp;+IF(男女リレー!U69="","",(男女リレー!U69))</f>
        <v xml:space="preserve"> ,  ,  ,  ,  , </v>
      </c>
      <c r="D104" s="278"/>
      <c r="E104" s="278"/>
    </row>
    <row r="105" spans="3:5" ht="13.35" customHeight="1" x14ac:dyDescent="0.2">
      <c r="C105" s="278" t="str">
        <f>+IF(男女リレー!F70="","",(男女リレー!F70))&amp;" , "&amp;+IF(男女リレー!I70="","",(男女リレー!I70))&amp;" , "&amp;+IF(男女リレー!L70="","",(男女リレー!L70))&amp;" , "&amp;+IF(男女リレー!O70="","",(男女リレー!O70))&amp;" , "&amp;+IF(男女リレー!R70="","",(男女リレー!R70))&amp;" , "&amp;+IF(男女リレー!U70="","",(男女リレー!U70))</f>
        <v xml:space="preserve"> ,  ,  ,  ,  , </v>
      </c>
      <c r="D105" s="278"/>
      <c r="E105" s="278"/>
    </row>
    <row r="106" spans="3:5" ht="13.35" customHeight="1" x14ac:dyDescent="0.2">
      <c r="C106" s="278" t="str">
        <f>+IF(男女リレー!F71="","",(男女リレー!F71))&amp;" , "&amp;+IF(男女リレー!I71="","",(男女リレー!I71))&amp;" , "&amp;+IF(男女リレー!L71="","",(男女リレー!L71))&amp;" , "&amp;+IF(男女リレー!O71="","",(男女リレー!O71))&amp;" , "&amp;+IF(男女リレー!R71="","",(男女リレー!R71))&amp;" , "&amp;+IF(男女リレー!U71="","",(男女リレー!U71))</f>
        <v xml:space="preserve"> ,  ,  ,  ,  , </v>
      </c>
      <c r="D106" s="278"/>
      <c r="E106" s="278"/>
    </row>
    <row r="107" spans="3:5" ht="13.35" customHeight="1" x14ac:dyDescent="0.2">
      <c r="C107" s="278" t="str">
        <f>+IF(男女リレー!F72="","",(男女リレー!F72))&amp;" , "&amp;+IF(男女リレー!I72="","",(男女リレー!I72))&amp;" , "&amp;+IF(男女リレー!L72="","",(男女リレー!L72))&amp;" , "&amp;+IF(男女リレー!O72="","",(男女リレー!O72))&amp;" , "&amp;+IF(男女リレー!R72="","",(男女リレー!R72))&amp;" , "&amp;+IF(男女リレー!U72="","",(男女リレー!U72))</f>
        <v xml:space="preserve"> ,  ,  ,  ,  , </v>
      </c>
      <c r="D107" s="278"/>
      <c r="E107" s="278"/>
    </row>
    <row r="108" spans="3:5" ht="13.35" customHeight="1" x14ac:dyDescent="0.2">
      <c r="C108" s="278" t="str">
        <f>+IF(男女リレー!F73="","",(男女リレー!F73))&amp;" , "&amp;+IF(男女リレー!I73="","",(男女リレー!I73))&amp;" , "&amp;+IF(男女リレー!L73="","",(男女リレー!L73))&amp;" , "&amp;+IF(男女リレー!O73="","",(男女リレー!O73))&amp;" , "&amp;+IF(男女リレー!R73="","",(男女リレー!R73))&amp;" , "&amp;+IF(男女リレー!U73="","",(男女リレー!U73))</f>
        <v xml:space="preserve"> ,  ,  ,  ,  , </v>
      </c>
      <c r="D108" s="278"/>
      <c r="E108" s="278"/>
    </row>
    <row r="109" spans="3:5" ht="13.35" customHeight="1" x14ac:dyDescent="0.2">
      <c r="C109" s="278" t="str">
        <f>+IF(男女リレー!F74="","",(男女リレー!F74))&amp;" , "&amp;+IF(男女リレー!I74="","",(男女リレー!I74))&amp;" , "&amp;+IF(男女リレー!L74="","",(男女リレー!L74))&amp;" , "&amp;+IF(男女リレー!O74="","",(男女リレー!O74))&amp;" , "&amp;+IF(男女リレー!R74="","",(男女リレー!R74))&amp;" , "&amp;+IF(男女リレー!U74="","",(男女リレー!U74))</f>
        <v xml:space="preserve"> ,  ,  ,  ,  , </v>
      </c>
      <c r="D109" s="278"/>
      <c r="E109" s="278"/>
    </row>
    <row r="110" spans="3:5" ht="13.35" customHeight="1" x14ac:dyDescent="0.2">
      <c r="C110" s="278" t="str">
        <f>+IF(男女リレー!F75="","",(男女リレー!F75))&amp;" , "&amp;+IF(男女リレー!I75="","",(男女リレー!I75))&amp;" , "&amp;+IF(男女リレー!L75="","",(男女リレー!L75))&amp;" , "&amp;+IF(男女リレー!O75="","",(男女リレー!O75))&amp;" , "&amp;+IF(男女リレー!R75="","",(男女リレー!R75))&amp;" , "&amp;+IF(男女リレー!U75="","",(男女リレー!U75))</f>
        <v xml:space="preserve"> ,  ,  ,  ,  , </v>
      </c>
      <c r="D110" s="278"/>
      <c r="E110" s="278"/>
    </row>
    <row r="111" spans="3:5" ht="13.35" customHeight="1" x14ac:dyDescent="0.2">
      <c r="C111" s="278" t="str">
        <f>+IF(男女リレー!F76="","",(男女リレー!F76))&amp;" , "&amp;+IF(男女リレー!I76="","",(男女リレー!I76))&amp;" , "&amp;+IF(男女リレー!L76="","",(男女リレー!L76))&amp;" , "&amp;+IF(男女リレー!O76="","",(男女リレー!O76))&amp;" , "&amp;+IF(男女リレー!R76="","",(男女リレー!R76))&amp;" , "&amp;+IF(男女リレー!U76="","",(男女リレー!U76))</f>
        <v xml:space="preserve"> ,  ,  ,  ,  , </v>
      </c>
      <c r="D111" s="278"/>
      <c r="E111" s="278"/>
    </row>
    <row r="112" spans="3:5" ht="13.35" customHeight="1" x14ac:dyDescent="0.2">
      <c r="C112" s="278" t="str">
        <f>+IF(男女リレー!F77="","",(男女リレー!F77))&amp;" , "&amp;+IF(男女リレー!I77="","",(男女リレー!I77))&amp;" , "&amp;+IF(男女リレー!L77="","",(男女リレー!L77))&amp;" , "&amp;+IF(男女リレー!O77="","",(男女リレー!O77))&amp;" , "&amp;+IF(男女リレー!R77="","",(男女リレー!R77))&amp;" , "&amp;+IF(男女リレー!U77="","",(男女リレー!U77))</f>
        <v xml:space="preserve"> ,  ,  ,  ,  , </v>
      </c>
      <c r="D112" s="278"/>
      <c r="E112" s="278"/>
    </row>
    <row r="113" spans="3:5" ht="13.35" customHeight="1" x14ac:dyDescent="0.2">
      <c r="C113" s="278" t="str">
        <f>+IF(男女リレー!F78="","",(男女リレー!F78))&amp;" , "&amp;+IF(男女リレー!I78="","",(男女リレー!I78))&amp;" , "&amp;+IF(男女リレー!L78="","",(男女リレー!L78))&amp;" , "&amp;+IF(男女リレー!O78="","",(男女リレー!O78))&amp;" , "&amp;+IF(男女リレー!R78="","",(男女リレー!R78))&amp;" , "&amp;+IF(男女リレー!U78="","",(男女リレー!U78))</f>
        <v xml:space="preserve"> ,  ,  ,  ,  , </v>
      </c>
      <c r="D113" s="278"/>
      <c r="E113" s="278"/>
    </row>
    <row r="114" spans="3:5" ht="13.35" customHeight="1" x14ac:dyDescent="0.2">
      <c r="C114" s="278" t="str">
        <f>+IF(男女リレー!F79="","",(男女リレー!F79))&amp;" , "&amp;+IF(男女リレー!I79="","",(男女リレー!I79))&amp;" , "&amp;+IF(男女リレー!L79="","",(男女リレー!L79))&amp;" , "&amp;+IF(男女リレー!O79="","",(男女リレー!O79))&amp;" , "&amp;+IF(男女リレー!R79="","",(男女リレー!R79))&amp;" , "&amp;+IF(男女リレー!U79="","",(男女リレー!U79))</f>
        <v xml:space="preserve"> ,  ,  ,  ,  , </v>
      </c>
      <c r="D114" s="278"/>
      <c r="E114" s="278"/>
    </row>
  </sheetData>
  <sheetProtection algorithmName="SHA-512" hashValue="wgfcHWvUgCWtLPHFDjJkLv5IeR2k5YvBFSWIOijX8XT2K8NjfWczWMSMLdtIEle1AJyd78WgiUUNmUNPGr/3iQ==" saltValue="n1FyQHi1rkqy6uQgjPLrcA==" spinCount="100000" sheet="1" selectLockedCells="1"/>
  <customSheetViews>
    <customSheetView guid="{960CDFFA-2720-416F-86BE-61EFB67F3268}" scale="70">
      <selection activeCell="P44" sqref="P44"/>
      <rowBreaks count="2" manualBreakCount="2">
        <brk id="38" max="12" man="1"/>
        <brk id="108" max="12" man="1"/>
      </rowBreaks>
      <pageMargins left="0.42" right="0.17" top="0.52" bottom="0.44" header="0.3" footer="0.3"/>
      <pageSetup paperSize="9" scale="78" orientation="portrait" r:id="rId1"/>
    </customSheetView>
  </customSheetViews>
  <mergeCells count="123">
    <mergeCell ref="D60:F60"/>
    <mergeCell ref="D11:I11"/>
    <mergeCell ref="D8:I8"/>
    <mergeCell ref="C51:E51"/>
    <mergeCell ref="J51:L51"/>
    <mergeCell ref="B55:F55"/>
    <mergeCell ref="B56:F56"/>
    <mergeCell ref="I55:M55"/>
    <mergeCell ref="I56:M56"/>
    <mergeCell ref="C46:E46"/>
    <mergeCell ref="J46:L46"/>
    <mergeCell ref="C47:E47"/>
    <mergeCell ref="J47:L47"/>
    <mergeCell ref="C48:E48"/>
    <mergeCell ref="J48:L48"/>
    <mergeCell ref="C49:E49"/>
    <mergeCell ref="J49:L49"/>
    <mergeCell ref="C50:E50"/>
    <mergeCell ref="J50:L50"/>
    <mergeCell ref="C41:E41"/>
    <mergeCell ref="C43:E43"/>
    <mergeCell ref="J43:L43"/>
    <mergeCell ref="C44:E44"/>
    <mergeCell ref="J44:L44"/>
    <mergeCell ref="C45:E45"/>
    <mergeCell ref="J45:L45"/>
    <mergeCell ref="L6:M6"/>
    <mergeCell ref="A59:B59"/>
    <mergeCell ref="C59:D59"/>
    <mergeCell ref="E59:F59"/>
    <mergeCell ref="C38:E38"/>
    <mergeCell ref="J38:L38"/>
    <mergeCell ref="C39:E39"/>
    <mergeCell ref="J39:L39"/>
    <mergeCell ref="C40:E40"/>
    <mergeCell ref="J40:L40"/>
    <mergeCell ref="J41:L41"/>
    <mergeCell ref="C42:E42"/>
    <mergeCell ref="J42:L42"/>
    <mergeCell ref="C33:E33"/>
    <mergeCell ref="J33:L33"/>
    <mergeCell ref="C34:E34"/>
    <mergeCell ref="J34:L34"/>
    <mergeCell ref="C35:E35"/>
    <mergeCell ref="J35:L35"/>
    <mergeCell ref="C36:E36"/>
    <mergeCell ref="J36:L36"/>
    <mergeCell ref="C37:E37"/>
    <mergeCell ref="J37:L37"/>
    <mergeCell ref="C28:E28"/>
    <mergeCell ref="J28:L28"/>
    <mergeCell ref="C29:E29"/>
    <mergeCell ref="J29:L29"/>
    <mergeCell ref="C30:E30"/>
    <mergeCell ref="J30:L30"/>
    <mergeCell ref="C31:E31"/>
    <mergeCell ref="J31:L31"/>
    <mergeCell ref="C32:E32"/>
    <mergeCell ref="J32:L32"/>
    <mergeCell ref="C99:E99"/>
    <mergeCell ref="C109:E109"/>
    <mergeCell ref="C90:E90"/>
    <mergeCell ref="C91:E91"/>
    <mergeCell ref="C92:E92"/>
    <mergeCell ref="C93:E93"/>
    <mergeCell ref="C94:E94"/>
    <mergeCell ref="C95:E95"/>
    <mergeCell ref="C96:E96"/>
    <mergeCell ref="C97:E97"/>
    <mergeCell ref="C98:E98"/>
    <mergeCell ref="C110:E110"/>
    <mergeCell ref="C111:E111"/>
    <mergeCell ref="C112:E112"/>
    <mergeCell ref="C113:E113"/>
    <mergeCell ref="C114:E114"/>
    <mergeCell ref="C100:E100"/>
    <mergeCell ref="C101:E101"/>
    <mergeCell ref="C102:E102"/>
    <mergeCell ref="C103:E103"/>
    <mergeCell ref="C104:E104"/>
    <mergeCell ref="C105:E105"/>
    <mergeCell ref="C106:E106"/>
    <mergeCell ref="C107:E107"/>
    <mergeCell ref="C108:E108"/>
    <mergeCell ref="C89:E89"/>
    <mergeCell ref="C73:E73"/>
    <mergeCell ref="C74:E74"/>
    <mergeCell ref="C75:E75"/>
    <mergeCell ref="C76:E76"/>
    <mergeCell ref="C77:E77"/>
    <mergeCell ref="C78:E78"/>
    <mergeCell ref="C79:E79"/>
    <mergeCell ref="C80:E80"/>
    <mergeCell ref="C81:E81"/>
    <mergeCell ref="C82:E82"/>
    <mergeCell ref="C83:E83"/>
    <mergeCell ref="C84:E84"/>
    <mergeCell ref="C85:E85"/>
    <mergeCell ref="C86:E86"/>
    <mergeCell ref="C5:K5"/>
    <mergeCell ref="O8:O9"/>
    <mergeCell ref="D14:G14"/>
    <mergeCell ref="D17:G17"/>
    <mergeCell ref="A62:M62"/>
    <mergeCell ref="C87:E87"/>
    <mergeCell ref="C88:E88"/>
    <mergeCell ref="C23:E23"/>
    <mergeCell ref="J23:L23"/>
    <mergeCell ref="C24:E24"/>
    <mergeCell ref="J24:L24"/>
    <mergeCell ref="C25:E25"/>
    <mergeCell ref="J25:L25"/>
    <mergeCell ref="C26:E26"/>
    <mergeCell ref="K17:M17"/>
    <mergeCell ref="I17:J17"/>
    <mergeCell ref="D12:G12"/>
    <mergeCell ref="C21:E21"/>
    <mergeCell ref="J21:L21"/>
    <mergeCell ref="C22:E22"/>
    <mergeCell ref="J22:L22"/>
    <mergeCell ref="J26:L26"/>
    <mergeCell ref="C27:E27"/>
    <mergeCell ref="J27:L27"/>
  </mergeCells>
  <phoneticPr fontId="5"/>
  <pageMargins left="0.62992125984251968" right="0.15748031496062992" top="0.51181102362204722" bottom="0.43307086614173229" header="0.31496062992125984" footer="0.31496062992125984"/>
  <pageSetup paperSize="9" scale="5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はじめに出場選手の入力</vt:lpstr>
      <vt:lpstr>男子</vt:lpstr>
      <vt:lpstr>女子</vt:lpstr>
      <vt:lpstr>男女リレー</vt:lpstr>
      <vt:lpstr>申込一覧表</vt:lpstr>
      <vt:lpstr>はじめに出場選手の入力!Print_Area</vt:lpstr>
      <vt:lpstr>女子!Print_Area</vt:lpstr>
      <vt:lpstr>申込一覧表!Print_Area</vt:lpstr>
      <vt:lpstr>男子!Print_Area</vt:lpstr>
      <vt:lpstr>男女リレー!Print_Area</vt:lpstr>
      <vt:lpstr>その他の学校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sawara</dc:creator>
  <cp:lastModifiedBy>24-049</cp:lastModifiedBy>
  <cp:lastPrinted>2024-08-19T01:48:01Z</cp:lastPrinted>
  <dcterms:created xsi:type="dcterms:W3CDTF">2015-04-03T03:49:48Z</dcterms:created>
  <dcterms:modified xsi:type="dcterms:W3CDTF">2025-08-27T05:18:05Z</dcterms:modified>
</cp:coreProperties>
</file>